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I193" i="1" l="1"/>
  <c r="I167" i="1"/>
  <c r="G133" i="1"/>
  <c r="G82" i="1"/>
  <c r="N164" i="1" l="1"/>
  <c r="I177" i="1" l="1"/>
  <c r="K213" i="1" l="1"/>
  <c r="Y193" i="1" l="1"/>
  <c r="Y167" i="1"/>
  <c r="Q193" i="1"/>
  <c r="Q167" i="1"/>
  <c r="Y192" i="1" l="1"/>
  <c r="AD192" i="1"/>
  <c r="AD182" i="1"/>
  <c r="Y182" i="1"/>
  <c r="Y179" i="1"/>
  <c r="Y177" i="1"/>
  <c r="AD176" i="1"/>
  <c r="AD175" i="1" s="1"/>
  <c r="Y164" i="1"/>
  <c r="AD164" i="1"/>
  <c r="V192" i="1"/>
  <c r="Q192" i="1"/>
  <c r="V182" i="1"/>
  <c r="Q182" i="1"/>
  <c r="Q179" i="1"/>
  <c r="Q177" i="1"/>
  <c r="V176" i="1"/>
  <c r="Q164" i="1"/>
  <c r="V164" i="1"/>
  <c r="X191" i="1"/>
  <c r="P191" i="1"/>
  <c r="H191" i="1"/>
  <c r="Y176" i="1" l="1"/>
  <c r="Y175" i="1" s="1"/>
  <c r="V175" i="1"/>
  <c r="Q176" i="1"/>
  <c r="Q175" i="1" s="1"/>
  <c r="I179" i="1" l="1"/>
  <c r="I213" i="1" l="1"/>
  <c r="G141" i="1" l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96" i="1"/>
  <c r="G75" i="1"/>
  <c r="G69" i="1"/>
  <c r="G111" i="1" l="1"/>
  <c r="G108" i="1" s="1"/>
  <c r="G67" i="1"/>
  <c r="G80" i="1"/>
  <c r="H7" i="1" l="1"/>
  <c r="G213" i="1" l="1"/>
  <c r="X195" i="1" l="1"/>
  <c r="X194" i="1"/>
  <c r="X193" i="1"/>
  <c r="N214" i="1" s="1"/>
  <c r="N212" i="1" s="1"/>
  <c r="X190" i="1"/>
  <c r="X189" i="1"/>
  <c r="X188" i="1"/>
  <c r="X187" i="1"/>
  <c r="X186" i="1"/>
  <c r="X185" i="1"/>
  <c r="X184" i="1"/>
  <c r="X183" i="1"/>
  <c r="X181" i="1"/>
  <c r="X180" i="1"/>
  <c r="X179" i="1"/>
  <c r="X178" i="1"/>
  <c r="X177" i="1"/>
  <c r="X168" i="1"/>
  <c r="X167" i="1"/>
  <c r="P195" i="1"/>
  <c r="P194" i="1"/>
  <c r="P190" i="1"/>
  <c r="P189" i="1"/>
  <c r="P188" i="1"/>
  <c r="P187" i="1"/>
  <c r="P185" i="1"/>
  <c r="P184" i="1"/>
  <c r="P183" i="1"/>
  <c r="P181" i="1"/>
  <c r="P180" i="1"/>
  <c r="P179" i="1"/>
  <c r="P178" i="1"/>
  <c r="P177" i="1"/>
  <c r="P168" i="1"/>
  <c r="H183" i="1"/>
  <c r="Q210" i="1"/>
  <c r="P210" i="1"/>
  <c r="O210" i="1"/>
  <c r="N210" i="1"/>
  <c r="M210" i="1"/>
  <c r="K210" i="1"/>
  <c r="X164" i="1" l="1"/>
  <c r="P186" i="1"/>
  <c r="P182" i="1" s="1"/>
  <c r="X182" i="1"/>
  <c r="P176" i="1"/>
  <c r="X176" i="1"/>
  <c r="P192" i="1"/>
  <c r="X192" i="1"/>
  <c r="P193" i="1"/>
  <c r="P167" i="1"/>
  <c r="P164" i="1" s="1"/>
  <c r="M214" i="1" l="1"/>
  <c r="M212" i="1" s="1"/>
  <c r="X175" i="1"/>
  <c r="P175" i="1"/>
  <c r="J214" i="1"/>
  <c r="N182" i="1"/>
  <c r="I214" i="1" l="1"/>
  <c r="J216" i="1"/>
  <c r="J217" i="1"/>
  <c r="J218" i="1"/>
  <c r="J219" i="1"/>
  <c r="J220" i="1"/>
  <c r="J221" i="1"/>
  <c r="J222" i="1"/>
  <c r="J215" i="1"/>
  <c r="I216" i="1"/>
  <c r="I217" i="1"/>
  <c r="I218" i="1"/>
  <c r="I219" i="1"/>
  <c r="I220" i="1"/>
  <c r="I221" i="1"/>
  <c r="I222" i="1"/>
  <c r="I215" i="1"/>
  <c r="G216" i="1"/>
  <c r="G217" i="1"/>
  <c r="G218" i="1"/>
  <c r="G219" i="1"/>
  <c r="G220" i="1"/>
  <c r="G221" i="1"/>
  <c r="G222" i="1"/>
  <c r="G215" i="1"/>
  <c r="N176" i="1"/>
  <c r="H178" i="1" l="1"/>
  <c r="I182" i="1"/>
  <c r="I176" i="1" l="1"/>
  <c r="N192" i="1" l="1"/>
  <c r="N175" i="1" s="1"/>
  <c r="H167" i="1"/>
  <c r="I164" i="1"/>
  <c r="H168" i="1"/>
  <c r="H184" i="1"/>
  <c r="H187" i="1"/>
  <c r="H185" i="1"/>
  <c r="H180" i="1"/>
  <c r="H181" i="1"/>
  <c r="H186" i="1"/>
  <c r="H188" i="1"/>
  <c r="H189" i="1"/>
  <c r="H190" i="1"/>
  <c r="H194" i="1"/>
  <c r="H195" i="1"/>
  <c r="H196" i="1"/>
  <c r="H197" i="1"/>
  <c r="H198" i="1"/>
  <c r="H199" i="1"/>
  <c r="H200" i="1"/>
  <c r="H201" i="1"/>
  <c r="H202" i="1"/>
  <c r="H182" i="1" l="1"/>
  <c r="I212" i="1"/>
  <c r="H164" i="1"/>
  <c r="H193" i="1"/>
  <c r="K214" i="1" s="1"/>
  <c r="I192" i="1"/>
  <c r="I175" i="1" s="1"/>
  <c r="H179" i="1"/>
  <c r="G214" i="1" l="1"/>
  <c r="G212" i="1" s="1"/>
  <c r="K212" i="1"/>
  <c r="J212" i="1"/>
  <c r="H192" i="1"/>
  <c r="H177" i="1"/>
  <c r="H176" i="1" s="1"/>
  <c r="H175" i="1" l="1"/>
</calcChain>
</file>

<file path=xl/sharedStrings.xml><?xml version="1.0" encoding="utf-8"?>
<sst xmlns="http://schemas.openxmlformats.org/spreadsheetml/2006/main" count="401" uniqueCount="258">
  <si>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</si>
  <si>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</si>
  <si>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</si>
  <si>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</si>
  <si>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</si>
  <si>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</si>
  <si>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</si>
  <si>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</si>
  <si>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</si>
  <si>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</si>
  <si>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</si>
  <si>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</si>
  <si>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</si>
  <si>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</si>
  <si>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</si>
  <si>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</si>
  <si>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</si>
  <si>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</si>
  <si>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</si>
  <si>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</si>
  <si>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</si>
  <si>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</si>
  <si>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</si>
  <si>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</si>
  <si>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</si>
  <si>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</si>
  <si>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</si>
  <si>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Наименование показателя</t>
  </si>
  <si>
    <t>2.1. Перечень государственных услуг (работ):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</si>
  <si>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</si>
  <si>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</si>
  <si>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</si>
  <si>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</si>
  <si>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</si>
  <si>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</si>
  <si>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</si>
  <si>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</si>
  <si>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</si>
  <si>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</si>
  <si>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</si>
  <si>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</si>
  <si>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</si>
  <si>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</si>
  <si>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</si>
  <si>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</si>
  <si>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</si>
  <si>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</si>
  <si>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</si>
  <si>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х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</si>
  <si>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</si>
  <si>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</si>
  <si>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</si>
  <si>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</si>
  <si>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</si>
  <si>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</si>
  <si>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</si>
  <si>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</si>
  <si>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</si>
  <si>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</si>
  <si>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</si>
  <si>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</si>
  <si>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</si>
  <si>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</si>
  <si>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</si>
  <si>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</si>
  <si>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</si>
  <si>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</si>
  <si>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</si>
  <si>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</si>
  <si>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</si>
  <si>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</si>
  <si>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</si>
  <si>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</si>
  <si>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</si>
  <si>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</si>
  <si>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</si>
  <si>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</si>
  <si>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</si>
  <si>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</si>
  <si>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</si>
  <si>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</si>
  <si>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</si>
  <si>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</si>
  <si>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</si>
  <si>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</si>
  <si>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</si>
  <si>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</si>
  <si>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</si>
  <si>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</si>
  <si>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</si>
  <si>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</si>
  <si>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</si>
  <si>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</si>
  <si>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</si>
  <si>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</si>
  <si>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</si>
  <si>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</si>
  <si>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</si>
  <si>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в том числе на  выплаты  персоналу, в точ числе всего:</t>
  </si>
  <si>
    <t xml:space="preserve">оплата труда </t>
  </si>
  <si>
    <t>начисления на выплаты по оплате труда</t>
  </si>
  <si>
    <t>из них налог на имущество и земельный налог</t>
  </si>
  <si>
    <t>штафы, пени</t>
  </si>
  <si>
    <t>исполнение судебных актов</t>
  </si>
  <si>
    <t>транспортный налог, прочие платежи</t>
  </si>
  <si>
    <t>0000000000000321</t>
  </si>
  <si>
    <t>услуги связи</t>
  </si>
  <si>
    <t>коммунальные услуги</t>
  </si>
  <si>
    <t>транспортные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</si>
  <si>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</si>
  <si>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</si>
  <si>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</si>
  <si>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</si>
  <si>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прочие выплаты</t>
  </si>
  <si>
    <t>Объем средств, поступивших во временное распоряжение, всего:</t>
  </si>
  <si>
    <t>прочие расходы</t>
  </si>
  <si>
    <t>ИНН / КПП   4201009530 / 424601001</t>
  </si>
  <si>
    <t>Муниципальное бюджетное общеобразовательное учреждение Анжеро-Судженского городского округа "Средняя общеобразовательная школа № 22"</t>
  </si>
  <si>
    <t>Управление образования администрации Анжеро-Судженского городского округа</t>
  </si>
  <si>
    <t>652473 Кемеровская область, г. Анжеро-Судженск, ул. Мира,4</t>
  </si>
  <si>
    <t>Сиваков Владимир Григорьевич, директор МБОУ "СОШ № 22"</t>
  </si>
  <si>
    <t>25 июня 2008г.</t>
  </si>
  <si>
    <t>б/н</t>
  </si>
  <si>
    <t>бессрочный</t>
  </si>
  <si>
    <t>управление образования администрации Анжеро-Судженского городского округа</t>
  </si>
  <si>
    <t>формирование общей культуры личности обучающихся, адаптация обучающихся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семье. Формирование здорового образа жизни. создание для обучающихся и работников условий для реализапции их умственного и творческого потенциала, занятия спортом, отдыха.</t>
  </si>
  <si>
    <t>образовательная деятельность по реализации: основных общеобразовательных программ начального общего образования, основных общеобразовательных программ основного общего образования, основных общеобразовательных программ среднего общего образования.</t>
  </si>
  <si>
    <t>13.08.2015г.</t>
  </si>
  <si>
    <t>42-42-10/007/2006-356</t>
  </si>
  <si>
    <t>Начальник управления образования администрации Анжеро-Судженского городского округа</t>
  </si>
  <si>
    <t>О.Н.Овчинникова</t>
  </si>
  <si>
    <t>1.2. Цели деятельности государственного бюджетного учреждения (подразделения):</t>
  </si>
  <si>
    <t>00000000000000000130</t>
  </si>
  <si>
    <t>00000000000000000180</t>
  </si>
  <si>
    <t>00000000000000000111</t>
  </si>
  <si>
    <t>00000000000000000119</t>
  </si>
  <si>
    <t>00000000000000000851</t>
  </si>
  <si>
    <t>00000000000000000852</t>
  </si>
  <si>
    <t>00000000000000000853</t>
  </si>
  <si>
    <t>00000000000000000831</t>
  </si>
  <si>
    <t>00000000000000000244</t>
  </si>
  <si>
    <t>Руководитель муниципального учреждения</t>
  </si>
  <si>
    <t>(уполномоченное лицо)</t>
  </si>
  <si>
    <t xml:space="preserve">                                                                                 ____________В.Г. Сиваков</t>
  </si>
  <si>
    <t xml:space="preserve">                                                                                                                                     (подпись)        (расшифровка подписи)</t>
  </si>
  <si>
    <t>Главный бухгалтер муниципального</t>
  </si>
  <si>
    <t>учреждения                                                        ______________Е.В. Афанасьева</t>
  </si>
  <si>
    <t xml:space="preserve">                                                                                                                                         (подпись)          (расшифровка подписи)</t>
  </si>
  <si>
    <t>Исполнитель __________________________________             Л.Н. Мелещенко</t>
  </si>
  <si>
    <r>
      <t xml:space="preserve">тел. 6-47-45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</si>
  <si>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r>
      <t xml:space="preserve">тел. 6-47-01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</si>
  <si>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r>
      <t xml:space="preserve">тел. 6-50-40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</si>
  <si>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>Исполнитель __________________________________            Н.Н. Мальцева</t>
  </si>
  <si>
    <r>
      <t xml:space="preserve">тел. 6-46-40                                          </t>
    </r>
    <r>
      <rPr>
        <sz val="9"/>
        <rFont val="Times New Roman"/>
        <family val="1"/>
        <charset val="204"/>
      </rPr>
      <t>(подпись)                                         (расшифровка подписи)</t>
    </r>
  </si>
  <si>
    <t>Сумма</t>
  </si>
  <si>
    <t xml:space="preserve">I. Нефинансовые активы, всего: 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</si>
  <si>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</si>
  <si>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</si>
  <si>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</si>
  <si>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</si>
  <si>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</si>
  <si>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II. Финансовые активы, всего</t>
  </si>
  <si>
    <t>2.1. Дебиторская задолженность по доходам, полученным за счет средств местного бюджета</t>
  </si>
  <si>
    <t>2.1.1. Дебиторская задолженность  по доходам, полученным от платной и иной приносящей доход деятельности</t>
  </si>
  <si>
    <t>2.2. Дебиторская задолженность по выданным авансам, полученным за счет средств местного бюджета,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</si>
  <si>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</si>
  <si>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</si>
  <si>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</si>
  <si>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</si>
  <si>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</si>
  <si>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</si>
  <si>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</si>
  <si>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</si>
  <si>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</si>
  <si>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</si>
  <si>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</si>
  <si>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в том числе: 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</si>
  <si>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</si>
  <si>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</si>
  <si>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</si>
  <si>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</si>
  <si>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</si>
  <si>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</si>
  <si>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</si>
  <si>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</si>
  <si>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</si>
  <si>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</si>
  <si>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 xml:space="preserve">III. Обязательства, всего </t>
  </si>
  <si>
    <t xml:space="preserve">из них: </t>
  </si>
  <si>
    <t xml:space="preserve">3.1. Просроченная кредиторская задолженность </t>
  </si>
  <si>
    <t xml:space="preserve">3.2. Кредиторская задолженность по расчетам с поставщиками и подрядчиками, всего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</si>
  <si>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</si>
  <si>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</si>
  <si>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</si>
  <si>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</si>
  <si>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</si>
  <si>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</si>
  <si>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</si>
  <si>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</si>
  <si>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</si>
  <si>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</si>
  <si>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</si>
  <si>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</si>
  <si>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</si>
  <si>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 xml:space="preserve">3.2.1. Кредиторская задолженность по расчетам с поставщиками и подрядчиками за счет средств местного, областного бюджета, всего </t>
  </si>
  <si>
    <t xml:space="preserve">3.2.1.1. По начислениям на выплаты по оплате труда </t>
  </si>
  <si>
    <t xml:space="preserve">3.2.1.2. По оплате услуг связи </t>
  </si>
  <si>
    <t xml:space="preserve">3.2.1.3. По оплате транспортных услуг </t>
  </si>
  <si>
    <t xml:space="preserve">3.2.1.4. По оплате коммунальных услуг </t>
  </si>
  <si>
    <t xml:space="preserve">3.2.1.5. По оплате услуг по содержанию имущества </t>
  </si>
  <si>
    <t xml:space="preserve">3.2.1.6. По оплате прочих услуг </t>
  </si>
  <si>
    <t xml:space="preserve">3.2.1.7. По приобретению основных средств </t>
  </si>
  <si>
    <t xml:space="preserve">3.2.1.8. По приобретению нематериальных активов </t>
  </si>
  <si>
    <t xml:space="preserve">3.2.1.9. По приобретению непроизведенных активов </t>
  </si>
  <si>
    <t>3.2.1.10. По приобретению материальных запасов</t>
  </si>
  <si>
    <t>3.2.1.11. По оплате прочих расходов</t>
  </si>
  <si>
    <t>3.2.1.12. По платежам в бюджет</t>
  </si>
  <si>
    <t>3.2.1.13. По прочим расчетам с кредиторами</t>
  </si>
  <si>
    <t>3.2.2.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</si>
  <si>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3.2.2.1. По начислениям на выплаты по оплате труда</t>
  </si>
  <si>
    <t>3.2.2.2. По оплате услуг связи</t>
  </si>
  <si>
    <t>3.2.2.3. По оплате транспортных услуг</t>
  </si>
  <si>
    <t>3.2.2.4. По оплате коммунальных услуг</t>
  </si>
  <si>
    <t>3.2.2.5. По оплате услуг по содержанию имущества</t>
  </si>
  <si>
    <t>3.2.2.6. По оплате прочих услуг</t>
  </si>
  <si>
    <t>3.2.2.7. По приобретению основных средств</t>
  </si>
  <si>
    <t>3.2.2.8. По приобретению нематериальных активов</t>
  </si>
  <si>
    <t>3.2.2.9. По приобретению непроизведенных активов</t>
  </si>
  <si>
    <t>3.2.2.10. По приобретению материальных запасов</t>
  </si>
  <si>
    <t>3.2.2.11. По оплате прочих расходов</t>
  </si>
  <si>
    <t>3.2.2.12. По платежам в бюджет</t>
  </si>
  <si>
    <t>3.2.2.13. По прочим расчетам с кредиторами</t>
  </si>
  <si>
    <t>00000000000000000112</t>
  </si>
  <si>
    <t>прочие расходы (кроме расходов на закупку товаров,рабо, услуг) (стипендия отличникам)</t>
  </si>
  <si>
    <t>1.2. Остаточная стоимость недвижимого муниципального имущества</t>
  </si>
  <si>
    <t>1.3. Общая балансовая стоимость движимого муниципального имущества, всего</t>
  </si>
  <si>
    <t xml:space="preserve">1.3.1. Общая балансовая стоимость особо ценного движимого имущества </t>
  </si>
  <si>
    <t xml:space="preserve">1.3.2. Общая балансовая стоимость иного движимого имущества </t>
  </si>
  <si>
    <t>1.4 Остаточная стоимость особо ценного движимого имущества</t>
  </si>
  <si>
    <t xml:space="preserve">на 2019  год  и на плановый период   2020  и   2021  годов </t>
  </si>
  <si>
    <t>на   2019  г.</t>
  </si>
  <si>
    <t>прочие расходы (кроме расходов на закупку товаров,рабо, услуг) (питание иногородних детей)</t>
  </si>
  <si>
    <t>00000000000000000323</t>
  </si>
  <si>
    <t>на  2019  г.</t>
  </si>
  <si>
    <t>на 2019  г. очередной финансовый год</t>
  </si>
  <si>
    <t>на 2020г.                 1-ый год планового периода</t>
  </si>
  <si>
    <t>на 2021г.         2-ой год планового периода</t>
  </si>
  <si>
    <t>на  2019г.</t>
  </si>
  <si>
    <t xml:space="preserve"> 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</si>
  <si>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</si>
  <si>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</si>
  <si>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общеразвивающих программ</t>
  </si>
  <si>
    <t>2.2.перечень государственных работ</t>
  </si>
  <si>
    <t>на 31.03.2019 г.</t>
  </si>
  <si>
    <t>00000000000000000340</t>
  </si>
  <si>
    <t>Исполнитель __________________________________            А.С. Диканева</t>
  </si>
  <si>
    <t>" 22  " апреля  2019  г.</t>
  </si>
  <si>
    <t>Исполнитель __________________________________              С.В.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</si>
</sst>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4" fontId="0" fillId="0" borderId="18" xfId="0" applyNumberFormat="1" applyFill="1" applyBorder="1" applyAlignment="1">
      <alignment horizontal="center" vertical="center"/>
    </xf>
    <xf numFmtId="0" fontId="0" fillId="0" borderId="0" xfId="0" applyFill="1"/>
    <xf numFmtId="0" fontId="5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13" fillId="0" borderId="0" xfId="0" applyFont="1" applyFill="1"/>
    <xf numFmtId="0" fontId="5" fillId="0" borderId="0" xfId="0" applyFont="1" applyFill="1" applyAlignment="1">
      <alignment horizontal="center"/>
    </xf>
    <xf numFmtId="4" fontId="11" fillId="0" borderId="21" xfId="0" applyNumberFormat="1" applyFont="1" applyFill="1" applyBorder="1" applyAlignment="1">
      <alignment horizontal="center" vertical="top" wrapText="1"/>
    </xf>
    <xf numFmtId="4" fontId="9" fillId="0" borderId="2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4" fontId="15" fillId="0" borderId="6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9" fillId="0" borderId="20" xfId="0" applyNumberFormat="1" applyFont="1" applyFill="1" applyBorder="1" applyAlignment="1">
      <alignment horizontal="center" vertical="center"/>
    </xf>
    <xf numFmtId="4" fontId="19" fillId="0" borderId="19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4" fillId="0" borderId="4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/>
    </xf>
    <xf numFmtId="4" fontId="15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4" fontId="19" fillId="0" borderId="18" xfId="0" applyNumberFormat="1" applyFont="1" applyFill="1" applyBorder="1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4" fontId="19" fillId="0" borderId="6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 wrapText="1"/>
    </xf>
    <xf numFmtId="4" fontId="19" fillId="0" borderId="6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17" fillId="0" borderId="6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14" fillId="0" borderId="0" xfId="0" applyFont="1"/>
    <xf numFmtId="0" fontId="9" fillId="0" borderId="21" xfId="0" applyFont="1" applyFill="1" applyBorder="1" applyAlignment="1">
      <alignment horizontal="left" vertical="top" wrapText="1"/>
    </xf>
    <xf numFmtId="4" fontId="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17" fillId="0" borderId="7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" fontId="17" fillId="0" borderId="7" xfId="0" applyNumberFormat="1" applyFont="1" applyFill="1" applyBorder="1" applyAlignment="1">
      <alignment horizontal="center" vertical="center"/>
    </xf>
    <xf numFmtId="4" fontId="16" fillId="0" borderId="2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/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/>
    <xf numFmtId="0" fontId="3" fillId="0" borderId="6" xfId="0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6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2" borderId="2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2" fontId="9" fillId="2" borderId="21" xfId="0" applyNumberFormat="1" applyFont="1" applyFill="1" applyBorder="1" applyAlignment="1">
      <alignment horizontal="left" vertical="top" wrapText="1"/>
    </xf>
    <xf numFmtId="0" fontId="11" fillId="2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14" fontId="5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60"/>
  <sheetViews>
    <sheetView showGridLines="0" tabSelected="1" topLeftCell="A232" zoomScale="80" zoomScaleNormal="80" workbookViewId="0">
      <selection activeCell="A256" sqref="A256"/>
    </sheetView>
  </sheetViews>
  <sheetFormatPr defaultColWidth="9.140625" defaultRowHeight="15" x14ac:dyDescent="0.25"/>
  <cols>
    <col min="1" max="6" width="9.140625" style="2"/>
    <col min="7" max="7" width="15.85546875" style="2" customWidth="1"/>
    <col min="8" max="8" width="13.7109375" style="2" customWidth="1"/>
    <col min="9" max="9" width="17.5703125" style="2" bestFit="1" customWidth="1"/>
    <col min="10" max="10" width="13.5703125" style="2" customWidth="1"/>
    <col min="11" max="11" width="9.140625" style="2"/>
    <col min="12" max="12" width="10.5703125" style="2" customWidth="1"/>
    <col min="13" max="13" width="13.140625" style="2" customWidth="1"/>
    <col min="14" max="14" width="13.140625" style="2" bestFit="1" customWidth="1"/>
    <col min="15" max="15" width="9.140625" style="2"/>
    <col min="16" max="16" width="14" style="2" customWidth="1"/>
    <col min="17" max="17" width="14.85546875" style="2" customWidth="1"/>
    <col min="18" max="21" width="9.140625" style="2"/>
    <col min="22" max="22" width="13.42578125" style="2" customWidth="1"/>
    <col min="23" max="23" width="9.140625" style="2"/>
    <col min="24" max="24" width="13.28515625" style="2" customWidth="1"/>
    <col min="25" max="25" width="13.7109375" style="2" customWidth="1"/>
    <col min="26" max="29" width="9.140625" style="2"/>
    <col min="30" max="30" width="14.7109375" style="2" customWidth="1"/>
    <col min="31" max="16384" width="9.140625" style="2"/>
  </cols>
  <sheetData>
    <row r="1" spans="1:12" x14ac:dyDescent="0.25">
      <c r="A1" s="11"/>
      <c r="B1" s="11"/>
      <c r="C1" s="165"/>
      <c r="D1" s="165"/>
      <c r="E1" s="12"/>
      <c r="F1" s="269"/>
      <c r="G1" s="269"/>
      <c r="H1" s="270"/>
      <c r="I1" s="270"/>
      <c r="J1" s="270"/>
      <c r="K1" s="270"/>
      <c r="L1" s="270"/>
    </row>
    <row r="2" spans="1:12" x14ac:dyDescent="0.25">
      <c r="A2" s="11"/>
      <c r="B2" s="11"/>
      <c r="C2" s="165"/>
      <c r="D2" s="165"/>
      <c r="E2" s="12"/>
      <c r="F2" s="269"/>
      <c r="G2" s="269"/>
      <c r="H2" s="270"/>
      <c r="I2" s="270"/>
      <c r="J2" s="270"/>
      <c r="K2" s="270"/>
      <c r="L2" s="270"/>
    </row>
    <row r="3" spans="1:12" ht="15" customHeight="1" x14ac:dyDescent="0.25">
      <c r="A3" s="11"/>
      <c r="B3" s="11"/>
      <c r="C3" s="165"/>
      <c r="D3" s="165"/>
      <c r="E3" s="12"/>
      <c r="F3" s="269"/>
      <c r="G3" s="269"/>
      <c r="H3" s="269" t="s">
        <v>0</v>
      </c>
      <c r="I3" s="269"/>
      <c r="J3" s="269"/>
      <c r="K3" s="269"/>
      <c r="L3" s="269"/>
    </row>
    <row r="4" spans="1:12" ht="15" customHeight="1" x14ac:dyDescent="0.25">
      <c r="A4" s="11"/>
      <c r="B4" s="11"/>
      <c r="C4" s="165"/>
      <c r="D4" s="165"/>
      <c r="E4" s="12"/>
      <c r="F4" s="269"/>
      <c r="G4" s="269"/>
      <c r="H4" s="272" t="s">
        <v>129</v>
      </c>
      <c r="I4" s="272"/>
      <c r="J4" s="272"/>
      <c r="K4" s="272"/>
      <c r="L4" s="272"/>
    </row>
    <row r="5" spans="1:12" ht="15.75" thickBot="1" x14ac:dyDescent="0.3">
      <c r="A5" s="11"/>
      <c r="B5" s="11"/>
      <c r="C5" s="165"/>
      <c r="D5" s="165"/>
      <c r="E5" s="12"/>
      <c r="F5" s="269"/>
      <c r="G5" s="269"/>
      <c r="H5" s="10"/>
      <c r="I5" s="271" t="s">
        <v>130</v>
      </c>
      <c r="J5" s="271"/>
      <c r="K5" s="271"/>
      <c r="L5" s="271"/>
    </row>
    <row r="6" spans="1:12" ht="15" customHeight="1" x14ac:dyDescent="0.25">
      <c r="A6" s="11"/>
      <c r="B6" s="11"/>
      <c r="C6" s="165"/>
      <c r="D6" s="165"/>
      <c r="E6" s="12"/>
      <c r="F6" s="269"/>
      <c r="G6" s="269"/>
      <c r="H6" s="13" t="s">
        <v>1</v>
      </c>
      <c r="I6" s="289" t="s">
        <v>2</v>
      </c>
      <c r="J6" s="289"/>
      <c r="K6" s="289"/>
      <c r="L6" s="289"/>
    </row>
    <row r="7" spans="1:12" ht="15" customHeight="1" x14ac:dyDescent="0.25">
      <c r="A7" s="165"/>
      <c r="B7" s="165"/>
      <c r="C7" s="165"/>
      <c r="D7" s="165"/>
      <c r="E7" s="12"/>
      <c r="F7" s="269"/>
      <c r="G7" s="269"/>
      <c r="H7" s="270" t="str">
        <f>A15</f>
        <v>" 22  " апреля  2019  г.</v>
      </c>
      <c r="I7" s="291"/>
      <c r="J7" s="291"/>
      <c r="K7" s="291"/>
      <c r="L7" s="291"/>
    </row>
    <row r="8" spans="1:12" ht="15" customHeight="1" x14ac:dyDescent="0.25">
      <c r="A8" s="165"/>
      <c r="B8" s="165"/>
      <c r="C8" s="165"/>
      <c r="D8" s="165"/>
      <c r="E8" s="12"/>
      <c r="F8" s="269"/>
      <c r="G8" s="269"/>
      <c r="H8" s="13"/>
      <c r="I8" s="13"/>
      <c r="J8" s="13"/>
      <c r="K8" s="13"/>
      <c r="L8" s="13"/>
    </row>
    <row r="9" spans="1:12" x14ac:dyDescent="0.25">
      <c r="A9" s="165"/>
      <c r="B9" s="165"/>
      <c r="C9" s="165"/>
      <c r="D9" s="165"/>
      <c r="E9" s="12"/>
      <c r="F9" s="269"/>
      <c r="G9" s="269"/>
      <c r="H9" s="13"/>
      <c r="I9" s="13"/>
      <c r="J9" s="13"/>
      <c r="K9" s="13"/>
      <c r="L9" s="13"/>
    </row>
    <row r="10" spans="1:12" x14ac:dyDescent="0.25">
      <c r="A10" s="165"/>
      <c r="B10" s="165"/>
      <c r="C10" s="165"/>
      <c r="D10" s="165"/>
      <c r="E10" s="12"/>
      <c r="F10" s="269"/>
      <c r="G10" s="269"/>
      <c r="H10" s="13"/>
      <c r="I10" s="13"/>
      <c r="J10" s="13"/>
      <c r="K10" s="13"/>
      <c r="L10" s="13"/>
    </row>
    <row r="11" spans="1:12" ht="18.75" customHeight="1" x14ac:dyDescent="0.25">
      <c r="A11" s="290" t="s">
        <v>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</row>
    <row r="12" spans="1:12" ht="18.75" customHeight="1" x14ac:dyDescent="0.25">
      <c r="A12" s="290" t="s">
        <v>239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</row>
    <row r="13" spans="1:12" ht="19.5" thickBot="1" x14ac:dyDescent="0.3">
      <c r="A13" s="16"/>
      <c r="B13" s="16"/>
      <c r="C13" s="290"/>
      <c r="D13" s="290"/>
      <c r="E13" s="16"/>
      <c r="F13" s="290"/>
      <c r="G13" s="290"/>
      <c r="H13" s="16"/>
      <c r="I13" s="203"/>
      <c r="J13" s="203"/>
      <c r="K13" s="203"/>
      <c r="L13" s="14" t="s">
        <v>4</v>
      </c>
    </row>
    <row r="14" spans="1:12" ht="19.5" thickBot="1" x14ac:dyDescent="0.3">
      <c r="A14" s="16"/>
      <c r="B14" s="16"/>
      <c r="C14" s="290"/>
      <c r="D14" s="290"/>
      <c r="E14" s="16"/>
      <c r="F14" s="290"/>
      <c r="G14" s="290"/>
      <c r="H14" s="16"/>
      <c r="I14" s="273" t="s">
        <v>5</v>
      </c>
      <c r="J14" s="273"/>
      <c r="K14" s="274"/>
      <c r="L14" s="3"/>
    </row>
    <row r="15" spans="1:12" ht="15" customHeight="1" x14ac:dyDescent="0.25">
      <c r="A15" s="203" t="s">
        <v>256</v>
      </c>
      <c r="B15" s="203"/>
      <c r="C15" s="203"/>
      <c r="D15" s="203"/>
      <c r="E15" s="203"/>
      <c r="F15" s="203"/>
      <c r="G15" s="203"/>
      <c r="H15" s="203"/>
      <c r="I15" s="273" t="s">
        <v>6</v>
      </c>
      <c r="J15" s="273"/>
      <c r="K15" s="274"/>
      <c r="L15" s="275">
        <v>43577</v>
      </c>
    </row>
    <row r="16" spans="1:12" ht="15.75" thickBot="1" x14ac:dyDescent="0.3">
      <c r="A16" s="248"/>
      <c r="B16" s="248"/>
      <c r="C16" s="248"/>
      <c r="D16" s="248"/>
      <c r="E16" s="248"/>
      <c r="F16" s="248"/>
      <c r="G16" s="248"/>
      <c r="H16" s="248"/>
      <c r="I16" s="273"/>
      <c r="J16" s="273"/>
      <c r="K16" s="274"/>
      <c r="L16" s="276"/>
    </row>
    <row r="17" spans="1:12" x14ac:dyDescent="0.25">
      <c r="A17" s="240" t="s">
        <v>7</v>
      </c>
      <c r="B17" s="241"/>
      <c r="C17" s="241"/>
      <c r="D17" s="234" t="s">
        <v>117</v>
      </c>
      <c r="E17" s="234"/>
      <c r="F17" s="234"/>
      <c r="G17" s="234"/>
      <c r="H17" s="253"/>
      <c r="I17" s="280" t="s">
        <v>8</v>
      </c>
      <c r="J17" s="273"/>
      <c r="K17" s="274"/>
      <c r="L17" s="281">
        <v>39678184</v>
      </c>
    </row>
    <row r="18" spans="1:12" ht="15.75" thickBot="1" x14ac:dyDescent="0.3">
      <c r="A18" s="277"/>
      <c r="B18" s="166"/>
      <c r="C18" s="166"/>
      <c r="D18" s="278"/>
      <c r="E18" s="278"/>
      <c r="F18" s="278"/>
      <c r="G18" s="278"/>
      <c r="H18" s="279"/>
      <c r="I18" s="280"/>
      <c r="J18" s="273"/>
      <c r="K18" s="274"/>
      <c r="L18" s="276"/>
    </row>
    <row r="19" spans="1:12" ht="15.75" thickBot="1" x14ac:dyDescent="0.3">
      <c r="A19" s="277"/>
      <c r="B19" s="166"/>
      <c r="C19" s="166"/>
      <c r="D19" s="278"/>
      <c r="E19" s="278"/>
      <c r="F19" s="278"/>
      <c r="G19" s="278"/>
      <c r="H19" s="279"/>
      <c r="I19" s="277"/>
      <c r="J19" s="165"/>
      <c r="K19" s="282"/>
      <c r="L19" s="4"/>
    </row>
    <row r="20" spans="1:12" ht="15.75" thickBot="1" x14ac:dyDescent="0.3">
      <c r="A20" s="277"/>
      <c r="B20" s="166"/>
      <c r="C20" s="166"/>
      <c r="D20" s="278"/>
      <c r="E20" s="278"/>
      <c r="F20" s="278"/>
      <c r="G20" s="278"/>
      <c r="H20" s="279"/>
      <c r="I20" s="277"/>
      <c r="J20" s="165"/>
      <c r="K20" s="282"/>
      <c r="L20" s="4"/>
    </row>
    <row r="21" spans="1:12" ht="15.75" thickBot="1" x14ac:dyDescent="0.3">
      <c r="A21" s="263"/>
      <c r="B21" s="264"/>
      <c r="C21" s="264"/>
      <c r="D21" s="255"/>
      <c r="E21" s="255"/>
      <c r="F21" s="255"/>
      <c r="G21" s="255"/>
      <c r="H21" s="256"/>
      <c r="I21" s="280"/>
      <c r="J21" s="273"/>
      <c r="K21" s="274"/>
      <c r="L21" s="15"/>
    </row>
    <row r="22" spans="1:12" ht="15.75" customHeight="1" thickBot="1" x14ac:dyDescent="0.3">
      <c r="A22" s="159" t="s">
        <v>116</v>
      </c>
      <c r="B22" s="160"/>
      <c r="C22" s="160"/>
      <c r="D22" s="160"/>
      <c r="E22" s="160"/>
      <c r="F22" s="160"/>
      <c r="G22" s="160"/>
      <c r="H22" s="246"/>
      <c r="I22" s="283"/>
      <c r="J22" s="284"/>
      <c r="K22" s="285"/>
      <c r="L22" s="5"/>
    </row>
    <row r="23" spans="1:12" ht="25.5" customHeight="1" thickBot="1" x14ac:dyDescent="0.3">
      <c r="A23" s="159" t="s">
        <v>9</v>
      </c>
      <c r="B23" s="160"/>
      <c r="C23" s="160"/>
      <c r="D23" s="160"/>
      <c r="E23" s="160"/>
      <c r="F23" s="160"/>
      <c r="G23" s="160"/>
      <c r="H23" s="246"/>
      <c r="I23" s="286" t="s">
        <v>10</v>
      </c>
      <c r="J23" s="287"/>
      <c r="K23" s="288"/>
      <c r="L23" s="5">
        <v>383</v>
      </c>
    </row>
    <row r="24" spans="1:12" ht="50.25" customHeight="1" thickBot="1" x14ac:dyDescent="0.3">
      <c r="A24" s="159" t="s">
        <v>11</v>
      </c>
      <c r="B24" s="160"/>
      <c r="C24" s="160"/>
      <c r="D24" s="267" t="s">
        <v>118</v>
      </c>
      <c r="E24" s="267"/>
      <c r="F24" s="267"/>
      <c r="G24" s="267"/>
      <c r="H24" s="267"/>
      <c r="I24" s="267"/>
      <c r="J24" s="267"/>
      <c r="K24" s="267"/>
      <c r="L24" s="268"/>
    </row>
    <row r="25" spans="1:12" ht="81" customHeight="1" thickBot="1" x14ac:dyDescent="0.3">
      <c r="A25" s="159" t="s">
        <v>12</v>
      </c>
      <c r="B25" s="160"/>
      <c r="C25" s="160"/>
      <c r="D25" s="160" t="s">
        <v>119</v>
      </c>
      <c r="E25" s="160"/>
      <c r="F25" s="160"/>
      <c r="G25" s="160"/>
      <c r="H25" s="160"/>
      <c r="I25" s="160"/>
      <c r="J25" s="160"/>
      <c r="K25" s="160"/>
      <c r="L25" s="246"/>
    </row>
    <row r="26" spans="1:12" x14ac:dyDescent="0.25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</row>
    <row r="27" spans="1:12" x14ac:dyDescent="0.25">
      <c r="A27" s="203" t="s">
        <v>13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</row>
    <row r="28" spans="1:12" ht="15.75" thickBot="1" x14ac:dyDescent="0.3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 x14ac:dyDescent="0.25">
      <c r="A29" s="249" t="s">
        <v>14</v>
      </c>
      <c r="B29" s="250"/>
      <c r="C29" s="250"/>
      <c r="D29" s="250"/>
      <c r="E29" s="250"/>
      <c r="F29" s="250"/>
      <c r="G29" s="250"/>
      <c r="H29" s="251"/>
      <c r="I29" s="252"/>
      <c r="J29" s="234"/>
      <c r="K29" s="234"/>
      <c r="L29" s="253"/>
    </row>
    <row r="30" spans="1:12" ht="16.5" customHeight="1" thickBot="1" x14ac:dyDescent="0.3">
      <c r="A30" s="257" t="s">
        <v>15</v>
      </c>
      <c r="B30" s="258"/>
      <c r="C30" s="258"/>
      <c r="D30" s="258"/>
      <c r="E30" s="258"/>
      <c r="F30" s="258"/>
      <c r="G30" s="258"/>
      <c r="H30" s="259"/>
      <c r="I30" s="254"/>
      <c r="J30" s="255"/>
      <c r="K30" s="255"/>
      <c r="L30" s="256"/>
    </row>
    <row r="31" spans="1:12" ht="21" customHeight="1" thickBot="1" x14ac:dyDescent="0.3">
      <c r="A31" s="243" t="s">
        <v>16</v>
      </c>
      <c r="B31" s="244"/>
      <c r="C31" s="244"/>
      <c r="D31" s="244"/>
      <c r="E31" s="244"/>
      <c r="F31" s="244"/>
      <c r="G31" s="244"/>
      <c r="H31" s="245"/>
      <c r="I31" s="266" t="s">
        <v>128</v>
      </c>
      <c r="J31" s="267"/>
      <c r="K31" s="267"/>
      <c r="L31" s="268"/>
    </row>
    <row r="32" spans="1:12" ht="15.75" thickBot="1" x14ac:dyDescent="0.3">
      <c r="A32" s="243" t="s">
        <v>17</v>
      </c>
      <c r="B32" s="244"/>
      <c r="C32" s="244"/>
      <c r="D32" s="244"/>
      <c r="E32" s="244"/>
      <c r="F32" s="244"/>
      <c r="G32" s="244"/>
      <c r="H32" s="245"/>
      <c r="I32" s="266" t="s">
        <v>127</v>
      </c>
      <c r="J32" s="267"/>
      <c r="K32" s="267"/>
      <c r="L32" s="268"/>
    </row>
    <row r="33" spans="1:12" ht="24.75" customHeight="1" thickBot="1" x14ac:dyDescent="0.3">
      <c r="A33" s="159" t="s">
        <v>131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246"/>
    </row>
    <row r="34" spans="1:12" ht="69.75" customHeight="1" thickBot="1" x14ac:dyDescent="0.3">
      <c r="A34" s="159" t="s">
        <v>125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246"/>
    </row>
    <row r="35" spans="1:12" ht="19.5" customHeight="1" thickBot="1" x14ac:dyDescent="0.3">
      <c r="A35" s="159" t="s">
        <v>18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246"/>
    </row>
    <row r="36" spans="1:12" ht="36.75" customHeight="1" thickBot="1" x14ac:dyDescent="0.3">
      <c r="A36" s="159" t="s">
        <v>126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246"/>
    </row>
    <row r="37" spans="1:12" ht="20.25" customHeight="1" x14ac:dyDescent="0.25">
      <c r="A37" s="237" t="s">
        <v>19</v>
      </c>
      <c r="B37" s="238"/>
      <c r="C37" s="238"/>
      <c r="D37" s="238"/>
      <c r="E37" s="238"/>
      <c r="F37" s="238"/>
      <c r="G37" s="238"/>
      <c r="H37" s="239"/>
      <c r="I37" s="240"/>
      <c r="J37" s="241"/>
      <c r="K37" s="241"/>
      <c r="L37" s="242"/>
    </row>
    <row r="38" spans="1:12" ht="2.25" customHeight="1" thickBot="1" x14ac:dyDescent="0.3">
      <c r="A38" s="260"/>
      <c r="B38" s="261"/>
      <c r="C38" s="261"/>
      <c r="D38" s="261"/>
      <c r="E38" s="261"/>
      <c r="F38" s="261"/>
      <c r="G38" s="261"/>
      <c r="H38" s="262"/>
      <c r="I38" s="263"/>
      <c r="J38" s="264"/>
      <c r="K38" s="264"/>
      <c r="L38" s="265"/>
    </row>
    <row r="39" spans="1:12" x14ac:dyDescent="0.25">
      <c r="A39" s="237" t="s">
        <v>20</v>
      </c>
      <c r="B39" s="238"/>
      <c r="C39" s="238"/>
      <c r="D39" s="238"/>
      <c r="E39" s="238"/>
      <c r="F39" s="238"/>
      <c r="G39" s="238"/>
      <c r="H39" s="239"/>
      <c r="I39" s="252" t="s">
        <v>120</v>
      </c>
      <c r="J39" s="234"/>
      <c r="K39" s="234"/>
      <c r="L39" s="253"/>
    </row>
    <row r="40" spans="1:12" ht="15.75" thickBot="1" x14ac:dyDescent="0.3">
      <c r="A40" s="260"/>
      <c r="B40" s="261"/>
      <c r="C40" s="261"/>
      <c r="D40" s="261"/>
      <c r="E40" s="261"/>
      <c r="F40" s="261"/>
      <c r="G40" s="261"/>
      <c r="H40" s="262"/>
      <c r="I40" s="254"/>
      <c r="J40" s="255"/>
      <c r="K40" s="255"/>
      <c r="L40" s="256"/>
    </row>
    <row r="41" spans="1:12" ht="25.5" customHeight="1" thickBot="1" x14ac:dyDescent="0.3">
      <c r="A41" s="237" t="s">
        <v>21</v>
      </c>
      <c r="B41" s="238"/>
      <c r="C41" s="238"/>
      <c r="D41" s="238"/>
      <c r="E41" s="238"/>
      <c r="F41" s="238"/>
      <c r="G41" s="238"/>
      <c r="H41" s="239"/>
      <c r="I41" s="240"/>
      <c r="J41" s="241"/>
      <c r="K41" s="241"/>
      <c r="L41" s="242"/>
    </row>
    <row r="42" spans="1:12" ht="17.25" customHeight="1" thickBot="1" x14ac:dyDescent="0.3">
      <c r="A42" s="243" t="s">
        <v>22</v>
      </c>
      <c r="B42" s="244"/>
      <c r="C42" s="244"/>
      <c r="D42" s="244"/>
      <c r="E42" s="244"/>
      <c r="F42" s="244"/>
      <c r="G42" s="244"/>
      <c r="H42" s="245"/>
      <c r="I42" s="159" t="s">
        <v>121</v>
      </c>
      <c r="J42" s="160"/>
      <c r="K42" s="160"/>
      <c r="L42" s="246"/>
    </row>
    <row r="43" spans="1:12" ht="20.25" customHeight="1" thickBot="1" x14ac:dyDescent="0.3">
      <c r="A43" s="243" t="s">
        <v>23</v>
      </c>
      <c r="B43" s="244"/>
      <c r="C43" s="244"/>
      <c r="D43" s="244"/>
      <c r="E43" s="244"/>
      <c r="F43" s="244"/>
      <c r="G43" s="244"/>
      <c r="H43" s="245"/>
      <c r="I43" s="159" t="s">
        <v>122</v>
      </c>
      <c r="J43" s="160"/>
      <c r="K43" s="160"/>
      <c r="L43" s="246"/>
    </row>
    <row r="44" spans="1:12" x14ac:dyDescent="0.25">
      <c r="A44" s="237" t="s">
        <v>24</v>
      </c>
      <c r="B44" s="238"/>
      <c r="C44" s="238"/>
      <c r="D44" s="238"/>
      <c r="E44" s="238"/>
      <c r="F44" s="238"/>
      <c r="G44" s="238"/>
      <c r="H44" s="239"/>
      <c r="I44" s="240" t="s">
        <v>124</v>
      </c>
      <c r="J44" s="241"/>
      <c r="K44" s="241"/>
      <c r="L44" s="242"/>
    </row>
    <row r="45" spans="1:12" ht="20.25" customHeight="1" thickBot="1" x14ac:dyDescent="0.3">
      <c r="A45" s="260"/>
      <c r="B45" s="261"/>
      <c r="C45" s="261"/>
      <c r="D45" s="261"/>
      <c r="E45" s="261"/>
      <c r="F45" s="261"/>
      <c r="G45" s="261"/>
      <c r="H45" s="262"/>
      <c r="I45" s="263"/>
      <c r="J45" s="264"/>
      <c r="K45" s="264"/>
      <c r="L45" s="265"/>
    </row>
    <row r="46" spans="1:12" x14ac:dyDescent="0.25">
      <c r="A46" s="237" t="s">
        <v>25</v>
      </c>
      <c r="B46" s="238"/>
      <c r="C46" s="238"/>
      <c r="D46" s="238"/>
      <c r="E46" s="238"/>
      <c r="F46" s="238"/>
      <c r="G46" s="238"/>
      <c r="H46" s="239"/>
      <c r="I46" s="240" t="s">
        <v>123</v>
      </c>
      <c r="J46" s="241"/>
      <c r="K46" s="241"/>
      <c r="L46" s="242"/>
    </row>
    <row r="47" spans="1:12" ht="15.75" thickBot="1" x14ac:dyDescent="0.3">
      <c r="A47" s="260" t="s">
        <v>26</v>
      </c>
      <c r="B47" s="261"/>
      <c r="C47" s="261"/>
      <c r="D47" s="261"/>
      <c r="E47" s="261"/>
      <c r="F47" s="261"/>
      <c r="G47" s="261"/>
      <c r="H47" s="262"/>
      <c r="I47" s="263"/>
      <c r="J47" s="264"/>
      <c r="K47" s="264"/>
      <c r="L47" s="265"/>
    </row>
    <row r="48" spans="1:12" x14ac:dyDescent="0.25">
      <c r="A48" s="234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</row>
    <row r="49" spans="1:13" ht="15.75" thickBot="1" x14ac:dyDescent="0.3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</row>
    <row r="50" spans="1:13" customFormat="1" ht="15" customHeight="1" x14ac:dyDescent="0.25">
      <c r="A50" s="222" t="s">
        <v>27</v>
      </c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4"/>
    </row>
    <row r="51" spans="1:13" customFormat="1" ht="15.75" thickBot="1" x14ac:dyDescent="0.3">
      <c r="A51" s="225"/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7"/>
    </row>
    <row r="52" spans="1:13" customFormat="1" ht="19.5" customHeight="1" thickBot="1" x14ac:dyDescent="0.3">
      <c r="A52" s="219" t="s">
        <v>28</v>
      </c>
      <c r="B52" s="220"/>
      <c r="C52" s="220"/>
      <c r="D52" s="220"/>
      <c r="E52" s="220"/>
      <c r="F52" s="220"/>
      <c r="G52" s="220"/>
      <c r="H52" s="220"/>
      <c r="I52" s="220"/>
      <c r="J52" s="220"/>
      <c r="K52" s="220"/>
      <c r="L52" s="221"/>
    </row>
    <row r="53" spans="1:13" customFormat="1" ht="21" customHeight="1" thickBot="1" x14ac:dyDescent="0.3">
      <c r="A53" s="228" t="s">
        <v>248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30"/>
      <c r="M53" s="95">
        <v>60</v>
      </c>
    </row>
    <row r="54" spans="1:13" customFormat="1" ht="21" customHeight="1" thickBot="1" x14ac:dyDescent="0.3">
      <c r="A54" s="228" t="s">
        <v>249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30"/>
      <c r="M54" s="95"/>
    </row>
    <row r="55" spans="1:13" customFormat="1" ht="21" customHeight="1" thickBot="1" x14ac:dyDescent="0.3">
      <c r="A55" s="228" t="s">
        <v>250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30"/>
      <c r="M55" s="95"/>
    </row>
    <row r="56" spans="1:13" customFormat="1" ht="19.5" customHeight="1" thickBot="1" x14ac:dyDescent="0.3">
      <c r="A56" s="231" t="s">
        <v>251</v>
      </c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3"/>
      <c r="M56" s="95">
        <v>40</v>
      </c>
    </row>
    <row r="57" spans="1:13" customFormat="1" ht="15.75" thickBot="1" x14ac:dyDescent="0.3">
      <c r="A57" s="216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8"/>
    </row>
    <row r="58" spans="1:13" customFormat="1" ht="22.5" customHeight="1" thickBot="1" x14ac:dyDescent="0.3">
      <c r="A58" s="219" t="s">
        <v>252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1"/>
    </row>
    <row r="59" spans="1:13" customFormat="1" ht="15.75" thickBot="1" x14ac:dyDescent="0.3">
      <c r="A59" s="216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8"/>
    </row>
    <row r="60" spans="1:13" customFormat="1" ht="27.75" customHeight="1" thickBot="1" x14ac:dyDescent="0.3">
      <c r="A60" s="219" t="s">
        <v>29</v>
      </c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1"/>
    </row>
    <row r="61" spans="1:13" customFormat="1" ht="15.75" thickBot="1" x14ac:dyDescent="0.3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8"/>
    </row>
    <row r="62" spans="1:13" customFormat="1" ht="15.75" thickBot="1" x14ac:dyDescent="0.3">
      <c r="A62" s="216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218"/>
    </row>
    <row r="63" spans="1:13" x14ac:dyDescent="0.25">
      <c r="A63" s="203" t="s">
        <v>30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3" ht="15" customHeight="1" x14ac:dyDescent="0.25">
      <c r="A64" s="164" t="s">
        <v>253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</row>
    <row r="65" spans="1:12" x14ac:dyDescent="0.25">
      <c r="A65" s="164" t="s">
        <v>31</v>
      </c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</row>
    <row r="66" spans="1:12" ht="30.75" customHeight="1" x14ac:dyDescent="0.25">
      <c r="A66" s="215" t="s">
        <v>27</v>
      </c>
      <c r="B66" s="215"/>
      <c r="C66" s="215"/>
      <c r="D66" s="215"/>
      <c r="E66" s="215"/>
      <c r="F66" s="215"/>
      <c r="G66" s="62" t="s">
        <v>154</v>
      </c>
      <c r="H66" s="59"/>
      <c r="I66" s="59"/>
      <c r="J66" s="59"/>
      <c r="K66" s="59"/>
      <c r="L66" s="59"/>
    </row>
    <row r="67" spans="1:12" ht="23.25" customHeight="1" x14ac:dyDescent="0.25">
      <c r="A67" s="211" t="s">
        <v>155</v>
      </c>
      <c r="B67" s="212"/>
      <c r="C67" s="212"/>
      <c r="D67" s="212"/>
      <c r="E67" s="212"/>
      <c r="F67" s="213"/>
      <c r="G67" s="8">
        <f>G69+G75</f>
        <v>24759385.57</v>
      </c>
      <c r="H67" s="59"/>
      <c r="I67" s="59"/>
      <c r="J67" s="59"/>
      <c r="K67" s="59"/>
      <c r="L67" s="59"/>
    </row>
    <row r="68" spans="1:12" ht="27.75" customHeight="1" x14ac:dyDescent="0.25">
      <c r="A68" s="202" t="s">
        <v>58</v>
      </c>
      <c r="B68" s="202"/>
      <c r="C68" s="202"/>
      <c r="D68" s="202"/>
      <c r="E68" s="202"/>
      <c r="F68" s="202"/>
      <c r="G68" s="8"/>
      <c r="H68" s="59"/>
      <c r="I68" s="59"/>
      <c r="J68" s="59"/>
      <c r="K68" s="59"/>
      <c r="L68" s="59"/>
    </row>
    <row r="69" spans="1:12" ht="42.75" customHeight="1" x14ac:dyDescent="0.25">
      <c r="A69" s="202" t="s">
        <v>156</v>
      </c>
      <c r="B69" s="202"/>
      <c r="C69" s="202"/>
      <c r="D69" s="202"/>
      <c r="E69" s="202"/>
      <c r="F69" s="202"/>
      <c r="G69" s="9">
        <f>G71+G72+G73</f>
        <v>11209436</v>
      </c>
      <c r="H69" s="59"/>
      <c r="I69" s="59"/>
      <c r="J69" s="59"/>
      <c r="K69" s="59"/>
      <c r="L69" s="59"/>
    </row>
    <row r="70" spans="1:12" ht="21.75" customHeight="1" x14ac:dyDescent="0.25">
      <c r="A70" s="202" t="s">
        <v>157</v>
      </c>
      <c r="B70" s="202"/>
      <c r="C70" s="202"/>
      <c r="D70" s="202"/>
      <c r="E70" s="202"/>
      <c r="F70" s="202"/>
      <c r="G70" s="9"/>
      <c r="H70" s="59"/>
      <c r="I70" s="59"/>
      <c r="J70" s="59"/>
      <c r="K70" s="59"/>
      <c r="L70" s="59"/>
    </row>
    <row r="71" spans="1:12" ht="60" customHeight="1" x14ac:dyDescent="0.25">
      <c r="A71" s="202" t="s">
        <v>158</v>
      </c>
      <c r="B71" s="202"/>
      <c r="C71" s="202"/>
      <c r="D71" s="202"/>
      <c r="E71" s="202"/>
      <c r="F71" s="202"/>
      <c r="G71" s="9">
        <v>11209436</v>
      </c>
      <c r="H71" s="59"/>
      <c r="I71" s="59"/>
      <c r="J71" s="59"/>
      <c r="K71" s="59"/>
      <c r="L71" s="59"/>
    </row>
    <row r="72" spans="1:12" ht="75.75" customHeight="1" x14ac:dyDescent="0.25">
      <c r="A72" s="202" t="s">
        <v>159</v>
      </c>
      <c r="B72" s="202"/>
      <c r="C72" s="202"/>
      <c r="D72" s="202"/>
      <c r="E72" s="202"/>
      <c r="F72" s="202"/>
      <c r="G72" s="9"/>
      <c r="H72" s="59"/>
      <c r="I72" s="59"/>
      <c r="J72" s="59"/>
      <c r="K72" s="59"/>
      <c r="L72" s="59"/>
    </row>
    <row r="73" spans="1:12" ht="71.25" customHeight="1" x14ac:dyDescent="0.25">
      <c r="A73" s="202" t="s">
        <v>160</v>
      </c>
      <c r="B73" s="202"/>
      <c r="C73" s="202"/>
      <c r="D73" s="202"/>
      <c r="E73" s="202"/>
      <c r="F73" s="202"/>
      <c r="G73" s="9"/>
      <c r="H73" s="59"/>
      <c r="I73" s="59"/>
      <c r="J73" s="59"/>
      <c r="K73" s="59"/>
      <c r="L73" s="59"/>
    </row>
    <row r="74" spans="1:12" ht="35.25" customHeight="1" x14ac:dyDescent="0.25">
      <c r="A74" s="202" t="s">
        <v>234</v>
      </c>
      <c r="B74" s="202"/>
      <c r="C74" s="202"/>
      <c r="D74" s="202"/>
      <c r="E74" s="202"/>
      <c r="F74" s="202"/>
      <c r="G74" s="9">
        <v>0</v>
      </c>
      <c r="H74" s="59"/>
      <c r="I74" s="59"/>
      <c r="J74" s="59"/>
      <c r="K74" s="59"/>
      <c r="L74" s="59"/>
    </row>
    <row r="75" spans="1:12" ht="45" customHeight="1" x14ac:dyDescent="0.25">
      <c r="A75" s="202" t="s">
        <v>235</v>
      </c>
      <c r="B75" s="202"/>
      <c r="C75" s="202"/>
      <c r="D75" s="202"/>
      <c r="E75" s="202"/>
      <c r="F75" s="202"/>
      <c r="G75" s="9">
        <f>G77+G78</f>
        <v>13549949.569999998</v>
      </c>
      <c r="H75" s="59"/>
      <c r="I75" s="60"/>
      <c r="J75" s="59"/>
      <c r="K75" s="59"/>
      <c r="L75" s="59"/>
    </row>
    <row r="76" spans="1:12" ht="23.25" customHeight="1" x14ac:dyDescent="0.25">
      <c r="A76" s="202" t="s">
        <v>157</v>
      </c>
      <c r="B76" s="202"/>
      <c r="C76" s="202"/>
      <c r="D76" s="202"/>
      <c r="E76" s="202"/>
      <c r="F76" s="202"/>
      <c r="G76" s="9"/>
      <c r="H76" s="59"/>
      <c r="I76" s="59"/>
      <c r="J76" s="59"/>
      <c r="K76" s="59"/>
      <c r="L76" s="59"/>
    </row>
    <row r="77" spans="1:12" ht="37.5" customHeight="1" x14ac:dyDescent="0.25">
      <c r="A77" s="202" t="s">
        <v>236</v>
      </c>
      <c r="B77" s="202"/>
      <c r="C77" s="202"/>
      <c r="D77" s="202"/>
      <c r="E77" s="202"/>
      <c r="F77" s="202"/>
      <c r="G77" s="9">
        <v>13416908.369999999</v>
      </c>
      <c r="H77" s="59"/>
      <c r="I77" s="59"/>
      <c r="J77" s="59"/>
      <c r="K77" s="59"/>
      <c r="L77" s="59"/>
    </row>
    <row r="78" spans="1:12" ht="37.5" customHeight="1" x14ac:dyDescent="0.25">
      <c r="A78" s="202" t="s">
        <v>237</v>
      </c>
      <c r="B78" s="202"/>
      <c r="C78" s="202"/>
      <c r="D78" s="202"/>
      <c r="E78" s="202"/>
      <c r="F78" s="202"/>
      <c r="G78" s="9">
        <v>133041.20000000001</v>
      </c>
      <c r="H78" s="59"/>
      <c r="I78" s="59"/>
      <c r="J78" s="59"/>
      <c r="K78" s="59"/>
      <c r="L78" s="59"/>
    </row>
    <row r="79" spans="1:12" ht="38.25" customHeight="1" x14ac:dyDescent="0.25">
      <c r="A79" s="202" t="s">
        <v>238</v>
      </c>
      <c r="B79" s="202"/>
      <c r="C79" s="202"/>
      <c r="D79" s="202"/>
      <c r="E79" s="202"/>
      <c r="F79" s="202"/>
      <c r="G79" s="9">
        <v>543789.47</v>
      </c>
      <c r="H79" s="59"/>
      <c r="I79" s="59"/>
      <c r="J79" s="59"/>
      <c r="K79" s="59"/>
      <c r="L79" s="59"/>
    </row>
    <row r="80" spans="1:12" ht="24.75" customHeight="1" x14ac:dyDescent="0.25">
      <c r="A80" s="211" t="s">
        <v>161</v>
      </c>
      <c r="B80" s="212"/>
      <c r="C80" s="212"/>
      <c r="D80" s="212"/>
      <c r="E80" s="212"/>
      <c r="F80" s="213"/>
      <c r="G80" s="8">
        <f>G82+G84+G96</f>
        <v>3762192.6</v>
      </c>
      <c r="H80" s="59"/>
      <c r="I80" s="59"/>
      <c r="J80" s="59"/>
      <c r="K80" s="59"/>
      <c r="L80" s="59"/>
    </row>
    <row r="81" spans="1:12" ht="26.25" customHeight="1" x14ac:dyDescent="0.25">
      <c r="A81" s="202" t="s">
        <v>58</v>
      </c>
      <c r="B81" s="202"/>
      <c r="C81" s="202"/>
      <c r="D81" s="202"/>
      <c r="E81" s="202"/>
      <c r="F81" s="202"/>
      <c r="G81" s="9"/>
      <c r="H81" s="59"/>
      <c r="I81" s="59"/>
      <c r="J81" s="59"/>
      <c r="K81" s="59"/>
      <c r="L81" s="59"/>
    </row>
    <row r="82" spans="1:12" ht="42" customHeight="1" x14ac:dyDescent="0.25">
      <c r="A82" s="202" t="s">
        <v>162</v>
      </c>
      <c r="B82" s="202"/>
      <c r="C82" s="202"/>
      <c r="D82" s="202"/>
      <c r="E82" s="202"/>
      <c r="F82" s="202"/>
      <c r="G82" s="9">
        <f>SUM(G83:G95)</f>
        <v>572458</v>
      </c>
      <c r="H82" s="59"/>
      <c r="I82" s="59"/>
      <c r="J82" s="59"/>
      <c r="K82" s="59"/>
      <c r="L82" s="59"/>
    </row>
    <row r="83" spans="1:12" ht="52.5" customHeight="1" x14ac:dyDescent="0.25">
      <c r="A83" s="214" t="s">
        <v>163</v>
      </c>
      <c r="B83" s="214"/>
      <c r="C83" s="214"/>
      <c r="D83" s="214"/>
      <c r="E83" s="214"/>
      <c r="F83" s="214"/>
      <c r="G83" s="9"/>
      <c r="H83" s="59"/>
      <c r="I83" s="59"/>
      <c r="J83" s="59"/>
      <c r="K83" s="59"/>
      <c r="L83" s="59"/>
    </row>
    <row r="84" spans="1:12" ht="51.75" customHeight="1" x14ac:dyDescent="0.25">
      <c r="A84" s="202" t="s">
        <v>164</v>
      </c>
      <c r="B84" s="202"/>
      <c r="C84" s="202"/>
      <c r="D84" s="202"/>
      <c r="E84" s="202"/>
      <c r="F84" s="202"/>
      <c r="G84" s="9"/>
      <c r="H84" s="59"/>
      <c r="I84" s="59"/>
      <c r="J84" s="59"/>
      <c r="K84" s="59"/>
      <c r="L84" s="59"/>
    </row>
    <row r="85" spans="1:12" ht="24.75" customHeight="1" x14ac:dyDescent="0.25">
      <c r="A85" s="202" t="s">
        <v>157</v>
      </c>
      <c r="B85" s="202"/>
      <c r="C85" s="202"/>
      <c r="D85" s="202"/>
      <c r="E85" s="202"/>
      <c r="F85" s="202"/>
      <c r="G85" s="9"/>
      <c r="H85" s="59"/>
      <c r="I85" s="59"/>
      <c r="J85" s="59"/>
      <c r="K85" s="59"/>
      <c r="L85" s="59"/>
    </row>
    <row r="86" spans="1:12" ht="24" customHeight="1" x14ac:dyDescent="0.25">
      <c r="A86" s="202" t="s">
        <v>165</v>
      </c>
      <c r="B86" s="202"/>
      <c r="C86" s="202"/>
      <c r="D86" s="202"/>
      <c r="E86" s="202"/>
      <c r="F86" s="202"/>
      <c r="G86" s="9">
        <v>3319</v>
      </c>
      <c r="H86" s="59"/>
      <c r="I86" s="59"/>
      <c r="J86" s="59"/>
      <c r="K86" s="59"/>
      <c r="L86" s="59"/>
    </row>
    <row r="87" spans="1:12" ht="24" customHeight="1" x14ac:dyDescent="0.25">
      <c r="A87" s="202" t="s">
        <v>166</v>
      </c>
      <c r="B87" s="202"/>
      <c r="C87" s="202"/>
      <c r="D87" s="202"/>
      <c r="E87" s="202"/>
      <c r="F87" s="202"/>
      <c r="G87" s="9"/>
      <c r="H87" s="59"/>
      <c r="I87" s="59"/>
      <c r="J87" s="59"/>
      <c r="K87" s="59"/>
      <c r="L87" s="59"/>
    </row>
    <row r="88" spans="1:12" ht="28.5" customHeight="1" x14ac:dyDescent="0.25">
      <c r="A88" s="202" t="s">
        <v>167</v>
      </c>
      <c r="B88" s="202"/>
      <c r="C88" s="202"/>
      <c r="D88" s="202"/>
      <c r="E88" s="202"/>
      <c r="F88" s="202"/>
      <c r="G88" s="9">
        <v>13984</v>
      </c>
      <c r="H88" s="59"/>
      <c r="I88" s="59"/>
      <c r="J88" s="59"/>
      <c r="K88" s="59"/>
      <c r="L88" s="59"/>
    </row>
    <row r="89" spans="1:12" ht="37.5" customHeight="1" x14ac:dyDescent="0.25">
      <c r="A89" s="202" t="s">
        <v>168</v>
      </c>
      <c r="B89" s="202"/>
      <c r="C89" s="202"/>
      <c r="D89" s="202"/>
      <c r="E89" s="202"/>
      <c r="F89" s="202"/>
      <c r="G89" s="9">
        <v>166800</v>
      </c>
      <c r="H89" s="59"/>
      <c r="I89" s="59"/>
      <c r="J89" s="59"/>
      <c r="K89" s="59"/>
      <c r="L89" s="59"/>
    </row>
    <row r="90" spans="1:12" ht="18.75" customHeight="1" x14ac:dyDescent="0.25">
      <c r="A90" s="202" t="s">
        <v>169</v>
      </c>
      <c r="B90" s="202"/>
      <c r="C90" s="202"/>
      <c r="D90" s="202"/>
      <c r="E90" s="202"/>
      <c r="F90" s="202"/>
      <c r="G90" s="9"/>
      <c r="H90" s="59"/>
      <c r="I90" s="59"/>
      <c r="J90" s="59"/>
      <c r="K90" s="59"/>
      <c r="L90" s="59"/>
    </row>
    <row r="91" spans="1:12" ht="35.25" customHeight="1" x14ac:dyDescent="0.25">
      <c r="A91" s="96" t="s">
        <v>170</v>
      </c>
      <c r="B91" s="96"/>
      <c r="C91" s="96"/>
      <c r="D91" s="96"/>
      <c r="E91" s="96"/>
      <c r="F91" s="96"/>
      <c r="G91" s="9"/>
    </row>
    <row r="92" spans="1:12" ht="34.5" customHeight="1" x14ac:dyDescent="0.25">
      <c r="A92" s="96" t="s">
        <v>171</v>
      </c>
      <c r="B92" s="96"/>
      <c r="C92" s="96"/>
      <c r="D92" s="96"/>
      <c r="E92" s="96"/>
      <c r="F92" s="96"/>
      <c r="G92" s="9"/>
    </row>
    <row r="93" spans="1:12" ht="37.5" customHeight="1" x14ac:dyDescent="0.25">
      <c r="A93" s="96" t="s">
        <v>172</v>
      </c>
      <c r="B93" s="96"/>
      <c r="C93" s="96"/>
      <c r="D93" s="96"/>
      <c r="E93" s="96"/>
      <c r="F93" s="96"/>
      <c r="G93" s="9"/>
    </row>
    <row r="94" spans="1:12" ht="34.5" customHeight="1" x14ac:dyDescent="0.25">
      <c r="A94" s="96" t="s">
        <v>173</v>
      </c>
      <c r="B94" s="96"/>
      <c r="C94" s="96"/>
      <c r="D94" s="96"/>
      <c r="E94" s="96"/>
      <c r="F94" s="96"/>
      <c r="G94" s="9">
        <v>388355</v>
      </c>
    </row>
    <row r="95" spans="1:12" ht="25.5" customHeight="1" x14ac:dyDescent="0.25">
      <c r="A95" s="96" t="s">
        <v>174</v>
      </c>
      <c r="B95" s="96"/>
      <c r="C95" s="96"/>
      <c r="D95" s="96"/>
      <c r="E95" s="96"/>
      <c r="F95" s="96"/>
      <c r="G95" s="9"/>
    </row>
    <row r="96" spans="1:12" ht="54" customHeight="1" x14ac:dyDescent="0.25">
      <c r="A96" s="292" t="s">
        <v>175</v>
      </c>
      <c r="B96" s="292"/>
      <c r="C96" s="292"/>
      <c r="D96" s="292"/>
      <c r="E96" s="292"/>
      <c r="F96" s="292"/>
      <c r="G96" s="8">
        <f>SUM(G97:G107)</f>
        <v>3189734.6</v>
      </c>
    </row>
    <row r="97" spans="1:7" ht="24.75" customHeight="1" x14ac:dyDescent="0.25">
      <c r="A97" s="96" t="s">
        <v>176</v>
      </c>
      <c r="B97" s="96"/>
      <c r="C97" s="96"/>
      <c r="D97" s="96"/>
      <c r="E97" s="96"/>
      <c r="F97" s="96"/>
      <c r="G97" s="9"/>
    </row>
    <row r="98" spans="1:7" ht="24" customHeight="1" x14ac:dyDescent="0.25">
      <c r="A98" s="96" t="s">
        <v>177</v>
      </c>
      <c r="B98" s="96"/>
      <c r="C98" s="96"/>
      <c r="D98" s="96"/>
      <c r="E98" s="96"/>
      <c r="F98" s="96"/>
      <c r="G98" s="9"/>
    </row>
    <row r="99" spans="1:7" ht="24" customHeight="1" x14ac:dyDescent="0.25">
      <c r="A99" s="96" t="s">
        <v>178</v>
      </c>
      <c r="B99" s="96"/>
      <c r="C99" s="96"/>
      <c r="D99" s="96"/>
      <c r="E99" s="96"/>
      <c r="F99" s="96"/>
      <c r="G99" s="9"/>
    </row>
    <row r="100" spans="1:7" ht="29.25" customHeight="1" x14ac:dyDescent="0.25">
      <c r="A100" s="96" t="s">
        <v>179</v>
      </c>
      <c r="B100" s="96"/>
      <c r="C100" s="96"/>
      <c r="D100" s="96"/>
      <c r="E100" s="96"/>
      <c r="F100" s="96"/>
      <c r="G100" s="9"/>
    </row>
    <row r="101" spans="1:7" ht="34.5" customHeight="1" x14ac:dyDescent="0.25">
      <c r="A101" s="96" t="s">
        <v>180</v>
      </c>
      <c r="B101" s="96"/>
      <c r="C101" s="96"/>
      <c r="D101" s="96"/>
      <c r="E101" s="96"/>
      <c r="F101" s="96"/>
      <c r="G101" s="9">
        <v>845934</v>
      </c>
    </row>
    <row r="102" spans="1:7" ht="25.5" customHeight="1" x14ac:dyDescent="0.25">
      <c r="A102" s="96" t="s">
        <v>181</v>
      </c>
      <c r="B102" s="96"/>
      <c r="C102" s="96"/>
      <c r="D102" s="96"/>
      <c r="E102" s="96"/>
      <c r="F102" s="96"/>
      <c r="G102" s="9">
        <v>18750</v>
      </c>
    </row>
    <row r="103" spans="1:7" ht="30.75" customHeight="1" x14ac:dyDescent="0.25">
      <c r="A103" s="96" t="s">
        <v>182</v>
      </c>
      <c r="B103" s="96"/>
      <c r="C103" s="96"/>
      <c r="D103" s="96"/>
      <c r="E103" s="96"/>
      <c r="F103" s="96"/>
      <c r="G103" s="9">
        <v>2246380.6</v>
      </c>
    </row>
    <row r="104" spans="1:7" ht="31.5" customHeight="1" x14ac:dyDescent="0.25">
      <c r="A104" s="96" t="s">
        <v>183</v>
      </c>
      <c r="B104" s="96"/>
      <c r="C104" s="96"/>
      <c r="D104" s="96"/>
      <c r="E104" s="96"/>
      <c r="F104" s="96"/>
      <c r="G104" s="9"/>
    </row>
    <row r="105" spans="1:7" ht="39.75" customHeight="1" x14ac:dyDescent="0.25">
      <c r="A105" s="96" t="s">
        <v>184</v>
      </c>
      <c r="B105" s="96"/>
      <c r="C105" s="96"/>
      <c r="D105" s="96"/>
      <c r="E105" s="96"/>
      <c r="F105" s="96"/>
      <c r="G105" s="9"/>
    </row>
    <row r="106" spans="1:7" ht="38.25" customHeight="1" x14ac:dyDescent="0.25">
      <c r="A106" s="96" t="s">
        <v>185</v>
      </c>
      <c r="B106" s="96"/>
      <c r="C106" s="96"/>
      <c r="D106" s="96"/>
      <c r="E106" s="96"/>
      <c r="F106" s="96"/>
      <c r="G106" s="9">
        <v>78670</v>
      </c>
    </row>
    <row r="107" spans="1:7" ht="24.75" customHeight="1" x14ac:dyDescent="0.25">
      <c r="A107" s="96" t="s">
        <v>186</v>
      </c>
      <c r="B107" s="96"/>
      <c r="C107" s="96"/>
      <c r="D107" s="96"/>
      <c r="E107" s="96"/>
      <c r="F107" s="96"/>
      <c r="G107" s="9"/>
    </row>
    <row r="108" spans="1:7" ht="23.25" customHeight="1" x14ac:dyDescent="0.25">
      <c r="A108" s="293" t="s">
        <v>187</v>
      </c>
      <c r="B108" s="294"/>
      <c r="C108" s="294"/>
      <c r="D108" s="294"/>
      <c r="E108" s="294"/>
      <c r="F108" s="295"/>
      <c r="G108" s="8">
        <f>G111</f>
        <v>1117724.07</v>
      </c>
    </row>
    <row r="109" spans="1:7" ht="28.5" customHeight="1" x14ac:dyDescent="0.25">
      <c r="A109" s="96" t="s">
        <v>188</v>
      </c>
      <c r="B109" s="96"/>
      <c r="C109" s="96"/>
      <c r="D109" s="96"/>
      <c r="E109" s="96"/>
      <c r="F109" s="96"/>
      <c r="G109" s="9"/>
    </row>
    <row r="110" spans="1:7" ht="26.25" customHeight="1" x14ac:dyDescent="0.25">
      <c r="A110" s="96" t="s">
        <v>189</v>
      </c>
      <c r="B110" s="96"/>
      <c r="C110" s="96"/>
      <c r="D110" s="96"/>
      <c r="E110" s="96"/>
      <c r="F110" s="96"/>
      <c r="G110" s="9"/>
    </row>
    <row r="111" spans="1:7" ht="38.25" customHeight="1" x14ac:dyDescent="0.25">
      <c r="A111" s="292" t="s">
        <v>190</v>
      </c>
      <c r="B111" s="292"/>
      <c r="C111" s="292"/>
      <c r="D111" s="292"/>
      <c r="E111" s="292"/>
      <c r="F111" s="292"/>
      <c r="G111" s="8">
        <f>SUM(G113:G125)</f>
        <v>1117724.07</v>
      </c>
    </row>
    <row r="112" spans="1:7" ht="25.5" customHeight="1" x14ac:dyDescent="0.25">
      <c r="A112" s="96" t="s">
        <v>176</v>
      </c>
      <c r="B112" s="96"/>
      <c r="C112" s="96"/>
      <c r="D112" s="96"/>
      <c r="E112" s="96"/>
      <c r="F112" s="96"/>
      <c r="G112" s="9"/>
    </row>
    <row r="113" spans="1:7" ht="30.75" customHeight="1" x14ac:dyDescent="0.25">
      <c r="A113" s="96" t="s">
        <v>191</v>
      </c>
      <c r="B113" s="96"/>
      <c r="C113" s="96"/>
      <c r="D113" s="96"/>
      <c r="E113" s="96"/>
      <c r="F113" s="96"/>
      <c r="G113" s="9">
        <f>G128+G143</f>
        <v>1009572.59</v>
      </c>
    </row>
    <row r="114" spans="1:7" ht="23.25" customHeight="1" x14ac:dyDescent="0.25">
      <c r="A114" s="96" t="s">
        <v>192</v>
      </c>
      <c r="B114" s="96"/>
      <c r="C114" s="96"/>
      <c r="D114" s="96"/>
      <c r="E114" s="96"/>
      <c r="F114" s="96"/>
      <c r="G114" s="9">
        <f t="shared" ref="G114:G125" si="0">G129+G144</f>
        <v>0</v>
      </c>
    </row>
    <row r="115" spans="1:7" ht="25.5" customHeight="1" x14ac:dyDescent="0.25">
      <c r="A115" s="96" t="s">
        <v>193</v>
      </c>
      <c r="B115" s="96"/>
      <c r="C115" s="96"/>
      <c r="D115" s="96"/>
      <c r="E115" s="96"/>
      <c r="F115" s="96"/>
      <c r="G115" s="9">
        <f t="shared" si="0"/>
        <v>0</v>
      </c>
    </row>
    <row r="116" spans="1:7" ht="29.25" customHeight="1" x14ac:dyDescent="0.25">
      <c r="A116" s="96" t="s">
        <v>194</v>
      </c>
      <c r="B116" s="96"/>
      <c r="C116" s="96"/>
      <c r="D116" s="96"/>
      <c r="E116" s="96"/>
      <c r="F116" s="96"/>
      <c r="G116" s="9">
        <f t="shared" si="0"/>
        <v>0</v>
      </c>
    </row>
    <row r="117" spans="1:7" ht="25.5" customHeight="1" x14ac:dyDescent="0.25">
      <c r="A117" s="96" t="s">
        <v>195</v>
      </c>
      <c r="B117" s="96"/>
      <c r="C117" s="96"/>
      <c r="D117" s="96"/>
      <c r="E117" s="96"/>
      <c r="F117" s="96"/>
      <c r="G117" s="9">
        <f t="shared" si="0"/>
        <v>51571.48</v>
      </c>
    </row>
    <row r="118" spans="1:7" ht="24.75" customHeight="1" x14ac:dyDescent="0.25">
      <c r="A118" s="96" t="s">
        <v>196</v>
      </c>
      <c r="B118" s="96"/>
      <c r="C118" s="96"/>
      <c r="D118" s="96"/>
      <c r="E118" s="96"/>
      <c r="F118" s="96"/>
      <c r="G118" s="9">
        <f t="shared" si="0"/>
        <v>56580</v>
      </c>
    </row>
    <row r="119" spans="1:7" ht="28.5" customHeight="1" x14ac:dyDescent="0.25">
      <c r="A119" s="96" t="s">
        <v>197</v>
      </c>
      <c r="B119" s="96"/>
      <c r="C119" s="96"/>
      <c r="D119" s="96"/>
      <c r="E119" s="96"/>
      <c r="F119" s="96"/>
      <c r="G119" s="9">
        <f t="shared" si="0"/>
        <v>0</v>
      </c>
    </row>
    <row r="120" spans="1:7" ht="30" customHeight="1" x14ac:dyDescent="0.25">
      <c r="A120" s="96" t="s">
        <v>198</v>
      </c>
      <c r="B120" s="96"/>
      <c r="C120" s="96"/>
      <c r="D120" s="96"/>
      <c r="E120" s="96"/>
      <c r="F120" s="96"/>
      <c r="G120" s="9">
        <f t="shared" si="0"/>
        <v>0</v>
      </c>
    </row>
    <row r="121" spans="1:7" ht="29.25" customHeight="1" x14ac:dyDescent="0.25">
      <c r="A121" s="96" t="s">
        <v>199</v>
      </c>
      <c r="B121" s="96"/>
      <c r="C121" s="96"/>
      <c r="D121" s="96"/>
      <c r="E121" s="96"/>
      <c r="F121" s="96"/>
      <c r="G121" s="9">
        <f t="shared" si="0"/>
        <v>0</v>
      </c>
    </row>
    <row r="122" spans="1:7" ht="26.25" customHeight="1" x14ac:dyDescent="0.25">
      <c r="A122" s="96" t="s">
        <v>200</v>
      </c>
      <c r="B122" s="96"/>
      <c r="C122" s="96"/>
      <c r="D122" s="96"/>
      <c r="E122" s="96"/>
      <c r="F122" s="96"/>
      <c r="G122" s="9">
        <f t="shared" si="0"/>
        <v>0</v>
      </c>
    </row>
    <row r="123" spans="1:7" ht="28.5" customHeight="1" x14ac:dyDescent="0.25">
      <c r="A123" s="96" t="s">
        <v>201</v>
      </c>
      <c r="B123" s="96"/>
      <c r="C123" s="96"/>
      <c r="D123" s="96"/>
      <c r="E123" s="96"/>
      <c r="F123" s="96"/>
      <c r="G123" s="9">
        <f t="shared" si="0"/>
        <v>0</v>
      </c>
    </row>
    <row r="124" spans="1:7" ht="27.75" customHeight="1" x14ac:dyDescent="0.25">
      <c r="A124" s="96" t="s">
        <v>202</v>
      </c>
      <c r="B124" s="96"/>
      <c r="C124" s="96"/>
      <c r="D124" s="96"/>
      <c r="E124" s="96"/>
      <c r="F124" s="96"/>
      <c r="G124" s="9">
        <f t="shared" si="0"/>
        <v>0</v>
      </c>
    </row>
    <row r="125" spans="1:7" ht="28.5" customHeight="1" x14ac:dyDescent="0.25">
      <c r="A125" s="96" t="s">
        <v>203</v>
      </c>
      <c r="B125" s="96"/>
      <c r="C125" s="96"/>
      <c r="D125" s="96"/>
      <c r="E125" s="96"/>
      <c r="F125" s="96"/>
      <c r="G125" s="9">
        <f t="shared" si="0"/>
        <v>0</v>
      </c>
    </row>
    <row r="126" spans="1:7" ht="53.25" customHeight="1" x14ac:dyDescent="0.25">
      <c r="A126" s="292" t="s">
        <v>204</v>
      </c>
      <c r="B126" s="292"/>
      <c r="C126" s="292"/>
      <c r="D126" s="292"/>
      <c r="E126" s="292"/>
      <c r="F126" s="292"/>
      <c r="G126" s="8">
        <f>SUM(G127:G140)</f>
        <v>1117724.07</v>
      </c>
    </row>
    <row r="127" spans="1:7" ht="24" customHeight="1" x14ac:dyDescent="0.25">
      <c r="A127" s="96" t="s">
        <v>176</v>
      </c>
      <c r="B127" s="96"/>
      <c r="C127" s="96"/>
      <c r="D127" s="96"/>
      <c r="E127" s="96"/>
      <c r="F127" s="96"/>
      <c r="G127" s="9"/>
    </row>
    <row r="128" spans="1:7" ht="22.5" customHeight="1" x14ac:dyDescent="0.25">
      <c r="A128" s="96" t="s">
        <v>205</v>
      </c>
      <c r="B128" s="96"/>
      <c r="C128" s="96"/>
      <c r="D128" s="96"/>
      <c r="E128" s="96"/>
      <c r="F128" s="96"/>
      <c r="G128" s="9">
        <v>1009572.59</v>
      </c>
    </row>
    <row r="129" spans="1:7" ht="23.25" customHeight="1" x14ac:dyDescent="0.25">
      <c r="A129" s="96" t="s">
        <v>206</v>
      </c>
      <c r="B129" s="96"/>
      <c r="C129" s="96"/>
      <c r="D129" s="96"/>
      <c r="E129" s="96"/>
      <c r="F129" s="96"/>
      <c r="G129" s="9"/>
    </row>
    <row r="130" spans="1:7" ht="24.75" customHeight="1" x14ac:dyDescent="0.25">
      <c r="A130" s="96" t="s">
        <v>207</v>
      </c>
      <c r="B130" s="96"/>
      <c r="C130" s="96"/>
      <c r="D130" s="96"/>
      <c r="E130" s="96"/>
      <c r="F130" s="96"/>
      <c r="G130" s="9"/>
    </row>
    <row r="131" spans="1:7" ht="18" customHeight="1" x14ac:dyDescent="0.25">
      <c r="A131" s="96" t="s">
        <v>208</v>
      </c>
      <c r="B131" s="96"/>
      <c r="C131" s="96"/>
      <c r="D131" s="96"/>
      <c r="E131" s="96"/>
      <c r="F131" s="96"/>
      <c r="G131" s="9"/>
    </row>
    <row r="132" spans="1:7" ht="25.5" customHeight="1" x14ac:dyDescent="0.25">
      <c r="A132" s="96" t="s">
        <v>209</v>
      </c>
      <c r="B132" s="96"/>
      <c r="C132" s="96"/>
      <c r="D132" s="96"/>
      <c r="E132" s="96"/>
      <c r="F132" s="96"/>
      <c r="G132" s="9">
        <v>51571.48</v>
      </c>
    </row>
    <row r="133" spans="1:7" ht="30" customHeight="1" x14ac:dyDescent="0.25">
      <c r="A133" s="96" t="s">
        <v>210</v>
      </c>
      <c r="B133" s="96"/>
      <c r="C133" s="96"/>
      <c r="D133" s="96"/>
      <c r="E133" s="96"/>
      <c r="F133" s="96"/>
      <c r="G133" s="9">
        <f>65+56515</f>
        <v>56580</v>
      </c>
    </row>
    <row r="134" spans="1:7" ht="26.25" customHeight="1" x14ac:dyDescent="0.25">
      <c r="A134" s="96" t="s">
        <v>211</v>
      </c>
      <c r="B134" s="96"/>
      <c r="C134" s="96"/>
      <c r="D134" s="96"/>
      <c r="E134" s="96"/>
      <c r="F134" s="96"/>
      <c r="G134" s="9"/>
    </row>
    <row r="135" spans="1:7" ht="25.5" customHeight="1" x14ac:dyDescent="0.25">
      <c r="A135" s="96" t="s">
        <v>212</v>
      </c>
      <c r="B135" s="96"/>
      <c r="C135" s="96"/>
      <c r="D135" s="96"/>
      <c r="E135" s="96"/>
      <c r="F135" s="96"/>
      <c r="G135" s="9"/>
    </row>
    <row r="136" spans="1:7" ht="31.5" customHeight="1" x14ac:dyDescent="0.25">
      <c r="A136" s="96" t="s">
        <v>213</v>
      </c>
      <c r="B136" s="96"/>
      <c r="C136" s="96"/>
      <c r="D136" s="96"/>
      <c r="E136" s="96"/>
      <c r="F136" s="96"/>
      <c r="G136" s="9"/>
    </row>
    <row r="137" spans="1:7" ht="24" customHeight="1" x14ac:dyDescent="0.25">
      <c r="A137" s="96" t="s">
        <v>214</v>
      </c>
      <c r="B137" s="96"/>
      <c r="C137" s="96"/>
      <c r="D137" s="96"/>
      <c r="E137" s="96"/>
      <c r="F137" s="96"/>
      <c r="G137" s="9"/>
    </row>
    <row r="138" spans="1:7" ht="21" customHeight="1" x14ac:dyDescent="0.25">
      <c r="A138" s="96" t="s">
        <v>215</v>
      </c>
      <c r="B138" s="96"/>
      <c r="C138" s="96"/>
      <c r="D138" s="96"/>
      <c r="E138" s="96"/>
      <c r="F138" s="96"/>
      <c r="G138" s="9"/>
    </row>
    <row r="139" spans="1:7" ht="28.5" customHeight="1" x14ac:dyDescent="0.25">
      <c r="A139" s="96" t="s">
        <v>216</v>
      </c>
      <c r="B139" s="96"/>
      <c r="C139" s="96"/>
      <c r="D139" s="96"/>
      <c r="E139" s="96"/>
      <c r="F139" s="96"/>
      <c r="G139" s="9"/>
    </row>
    <row r="140" spans="1:7" ht="29.25" customHeight="1" x14ac:dyDescent="0.25">
      <c r="A140" s="96" t="s">
        <v>217</v>
      </c>
      <c r="B140" s="96"/>
      <c r="C140" s="96"/>
      <c r="D140" s="96"/>
      <c r="E140" s="96"/>
      <c r="F140" s="96"/>
      <c r="G140" s="9"/>
    </row>
    <row r="141" spans="1:7" ht="72" customHeight="1" x14ac:dyDescent="0.25">
      <c r="A141" s="292" t="s">
        <v>218</v>
      </c>
      <c r="B141" s="292"/>
      <c r="C141" s="292"/>
      <c r="D141" s="292"/>
      <c r="E141" s="292"/>
      <c r="F141" s="292"/>
      <c r="G141" s="8">
        <f>SUM(G142:G155)</f>
        <v>0</v>
      </c>
    </row>
    <row r="142" spans="1:7" ht="21" customHeight="1" x14ac:dyDescent="0.25">
      <c r="A142" s="96" t="s">
        <v>157</v>
      </c>
      <c r="B142" s="96"/>
      <c r="C142" s="96"/>
      <c r="D142" s="96"/>
      <c r="E142" s="96"/>
      <c r="F142" s="96"/>
      <c r="G142" s="9"/>
    </row>
    <row r="143" spans="1:7" ht="24.75" customHeight="1" x14ac:dyDescent="0.25">
      <c r="A143" s="96" t="s">
        <v>219</v>
      </c>
      <c r="B143" s="96"/>
      <c r="C143" s="96"/>
      <c r="D143" s="96"/>
      <c r="E143" s="96"/>
      <c r="F143" s="96"/>
      <c r="G143" s="9"/>
    </row>
    <row r="144" spans="1:7" ht="21.75" customHeight="1" x14ac:dyDescent="0.25">
      <c r="A144" s="96" t="s">
        <v>220</v>
      </c>
      <c r="B144" s="96"/>
      <c r="C144" s="96"/>
      <c r="D144" s="96"/>
      <c r="E144" s="96"/>
      <c r="F144" s="96"/>
      <c r="G144" s="9"/>
    </row>
    <row r="145" spans="1:31" ht="25.5" customHeight="1" x14ac:dyDescent="0.25">
      <c r="A145" s="96" t="s">
        <v>221</v>
      </c>
      <c r="B145" s="96"/>
      <c r="C145" s="96"/>
      <c r="D145" s="96"/>
      <c r="E145" s="96"/>
      <c r="F145" s="96"/>
      <c r="G145" s="9"/>
    </row>
    <row r="146" spans="1:31" ht="26.25" customHeight="1" x14ac:dyDescent="0.25">
      <c r="A146" s="96" t="s">
        <v>222</v>
      </c>
      <c r="B146" s="96"/>
      <c r="C146" s="96"/>
      <c r="D146" s="96"/>
      <c r="E146" s="96"/>
      <c r="F146" s="96"/>
      <c r="G146" s="9"/>
    </row>
    <row r="147" spans="1:31" ht="29.25" customHeight="1" x14ac:dyDescent="0.25">
      <c r="A147" s="96" t="s">
        <v>223</v>
      </c>
      <c r="B147" s="96"/>
      <c r="C147" s="96"/>
      <c r="D147" s="96"/>
      <c r="E147" s="96"/>
      <c r="F147" s="96"/>
      <c r="G147" s="9"/>
    </row>
    <row r="148" spans="1:31" ht="25.5" customHeight="1" x14ac:dyDescent="0.25">
      <c r="A148" s="96" t="s">
        <v>224</v>
      </c>
      <c r="B148" s="96"/>
      <c r="C148" s="96"/>
      <c r="D148" s="96"/>
      <c r="E148" s="96"/>
      <c r="F148" s="96"/>
      <c r="G148" s="9"/>
    </row>
    <row r="149" spans="1:31" ht="22.5" customHeight="1" x14ac:dyDescent="0.25">
      <c r="A149" s="96" t="s">
        <v>225</v>
      </c>
      <c r="B149" s="96"/>
      <c r="C149" s="96"/>
      <c r="D149" s="96"/>
      <c r="E149" s="96"/>
      <c r="F149" s="96"/>
      <c r="G149" s="9"/>
    </row>
    <row r="150" spans="1:31" ht="24" customHeight="1" x14ac:dyDescent="0.25">
      <c r="A150" s="96" t="s">
        <v>226</v>
      </c>
      <c r="B150" s="96"/>
      <c r="C150" s="96"/>
      <c r="D150" s="96"/>
      <c r="E150" s="96"/>
      <c r="F150" s="96"/>
      <c r="G150" s="9"/>
    </row>
    <row r="151" spans="1:31" ht="24.75" customHeight="1" x14ac:dyDescent="0.25">
      <c r="A151" s="96" t="s">
        <v>227</v>
      </c>
      <c r="B151" s="96"/>
      <c r="C151" s="96"/>
      <c r="D151" s="96"/>
      <c r="E151" s="96"/>
      <c r="F151" s="96"/>
      <c r="G151" s="9"/>
    </row>
    <row r="152" spans="1:31" ht="24" customHeight="1" x14ac:dyDescent="0.25">
      <c r="A152" s="96" t="s">
        <v>228</v>
      </c>
      <c r="B152" s="96"/>
      <c r="C152" s="96"/>
      <c r="D152" s="96"/>
      <c r="E152" s="96"/>
      <c r="F152" s="96"/>
      <c r="G152" s="9"/>
    </row>
    <row r="153" spans="1:31" ht="20.25" customHeight="1" x14ac:dyDescent="0.25">
      <c r="A153" s="96" t="s">
        <v>229</v>
      </c>
      <c r="B153" s="96"/>
      <c r="C153" s="96"/>
      <c r="D153" s="96"/>
      <c r="E153" s="96"/>
      <c r="F153" s="96"/>
      <c r="G153" s="9"/>
    </row>
    <row r="154" spans="1:31" ht="23.25" customHeight="1" x14ac:dyDescent="0.25">
      <c r="A154" s="96" t="s">
        <v>230</v>
      </c>
      <c r="B154" s="96"/>
      <c r="C154" s="96"/>
      <c r="D154" s="96"/>
      <c r="E154" s="96"/>
      <c r="F154" s="96"/>
      <c r="G154" s="9"/>
    </row>
    <row r="155" spans="1:31" ht="24.75" customHeight="1" x14ac:dyDescent="0.25">
      <c r="A155" s="96" t="s">
        <v>231</v>
      </c>
      <c r="B155" s="96"/>
      <c r="C155" s="96"/>
      <c r="D155" s="96"/>
      <c r="E155" s="96"/>
      <c r="F155" s="96"/>
      <c r="G155" s="9"/>
    </row>
    <row r="156" spans="1:31" x14ac:dyDescent="0.25">
      <c r="A156" s="203" t="s">
        <v>32</v>
      </c>
      <c r="B156" s="203"/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</row>
    <row r="157" spans="1:31" x14ac:dyDescent="0.25">
      <c r="A157" s="203" t="s">
        <v>240</v>
      </c>
      <c r="B157" s="203"/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</row>
    <row r="158" spans="1:31" ht="15.75" thickBot="1" x14ac:dyDescent="0.3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  <c r="K158" s="204"/>
      <c r="L158" s="204"/>
    </row>
    <row r="159" spans="1:31" ht="39" customHeight="1" thickBot="1" x14ac:dyDescent="0.3">
      <c r="A159" s="205" t="s">
        <v>27</v>
      </c>
      <c r="B159" s="205"/>
      <c r="C159" s="205"/>
      <c r="D159" s="205"/>
      <c r="E159" s="206" t="s">
        <v>33</v>
      </c>
      <c r="F159" s="208" t="s">
        <v>34</v>
      </c>
      <c r="G159" s="208"/>
      <c r="H159" s="99" t="s">
        <v>35</v>
      </c>
      <c r="I159" s="194"/>
      <c r="J159" s="194"/>
      <c r="K159" s="194"/>
      <c r="L159" s="194"/>
      <c r="M159" s="194"/>
      <c r="N159" s="194"/>
      <c r="O159" s="195"/>
      <c r="P159" s="99" t="s">
        <v>36</v>
      </c>
      <c r="Q159" s="194"/>
      <c r="R159" s="194"/>
      <c r="S159" s="194"/>
      <c r="T159" s="194"/>
      <c r="U159" s="194"/>
      <c r="V159" s="194"/>
      <c r="W159" s="195"/>
      <c r="X159" s="99" t="s">
        <v>37</v>
      </c>
      <c r="Y159" s="194"/>
      <c r="Z159" s="194"/>
      <c r="AA159" s="194"/>
      <c r="AB159" s="194"/>
      <c r="AC159" s="194"/>
      <c r="AD159" s="194"/>
      <c r="AE159" s="195"/>
    </row>
    <row r="160" spans="1:31" ht="15.75" thickBot="1" x14ac:dyDescent="0.3">
      <c r="A160" s="205"/>
      <c r="B160" s="205"/>
      <c r="C160" s="205"/>
      <c r="D160" s="205"/>
      <c r="E160" s="207"/>
      <c r="F160" s="208"/>
      <c r="G160" s="99"/>
      <c r="H160" s="196" t="s">
        <v>38</v>
      </c>
      <c r="I160" s="199" t="s">
        <v>39</v>
      </c>
      <c r="J160" s="200"/>
      <c r="K160" s="200"/>
      <c r="L160" s="200"/>
      <c r="M160" s="200"/>
      <c r="N160" s="200"/>
      <c r="O160" s="201"/>
      <c r="P160" s="196" t="s">
        <v>38</v>
      </c>
      <c r="Q160" s="199" t="s">
        <v>39</v>
      </c>
      <c r="R160" s="200"/>
      <c r="S160" s="200"/>
      <c r="T160" s="200"/>
      <c r="U160" s="200"/>
      <c r="V160" s="200"/>
      <c r="W160" s="201"/>
      <c r="X160" s="196" t="s">
        <v>38</v>
      </c>
      <c r="Y160" s="199" t="s">
        <v>39</v>
      </c>
      <c r="Z160" s="200"/>
      <c r="AA160" s="200"/>
      <c r="AB160" s="200"/>
      <c r="AC160" s="200"/>
      <c r="AD160" s="200"/>
      <c r="AE160" s="201"/>
    </row>
    <row r="161" spans="1:31" ht="105" customHeight="1" thickBot="1" x14ac:dyDescent="0.3">
      <c r="A161" s="205"/>
      <c r="B161" s="205"/>
      <c r="C161" s="205"/>
      <c r="D161" s="205"/>
      <c r="E161" s="207"/>
      <c r="F161" s="208"/>
      <c r="G161" s="99"/>
      <c r="H161" s="197"/>
      <c r="I161" s="186" t="s">
        <v>40</v>
      </c>
      <c r="J161" s="188" t="s">
        <v>41</v>
      </c>
      <c r="K161" s="189"/>
      <c r="L161" s="191" t="s">
        <v>42</v>
      </c>
      <c r="M161" s="191" t="s">
        <v>43</v>
      </c>
      <c r="N161" s="184" t="s">
        <v>44</v>
      </c>
      <c r="O161" s="185"/>
      <c r="P161" s="197"/>
      <c r="Q161" s="186" t="s">
        <v>40</v>
      </c>
      <c r="R161" s="188" t="s">
        <v>41</v>
      </c>
      <c r="S161" s="189"/>
      <c r="T161" s="191" t="s">
        <v>42</v>
      </c>
      <c r="U161" s="191" t="s">
        <v>43</v>
      </c>
      <c r="V161" s="184" t="s">
        <v>44</v>
      </c>
      <c r="W161" s="185"/>
      <c r="X161" s="197"/>
      <c r="Y161" s="186" t="s">
        <v>40</v>
      </c>
      <c r="Z161" s="188" t="s">
        <v>41</v>
      </c>
      <c r="AA161" s="189"/>
      <c r="AB161" s="191" t="s">
        <v>42</v>
      </c>
      <c r="AC161" s="191" t="s">
        <v>43</v>
      </c>
      <c r="AD161" s="184" t="s">
        <v>44</v>
      </c>
      <c r="AE161" s="185"/>
    </row>
    <row r="162" spans="1:31" ht="39" customHeight="1" thickBot="1" x14ac:dyDescent="0.3">
      <c r="A162" s="206"/>
      <c r="B162" s="206"/>
      <c r="C162" s="206"/>
      <c r="D162" s="206"/>
      <c r="E162" s="207"/>
      <c r="F162" s="209"/>
      <c r="G162" s="210"/>
      <c r="H162" s="198"/>
      <c r="I162" s="187"/>
      <c r="J162" s="187"/>
      <c r="K162" s="190"/>
      <c r="L162" s="192"/>
      <c r="M162" s="193"/>
      <c r="N162" s="17" t="s">
        <v>45</v>
      </c>
      <c r="O162" s="18" t="s">
        <v>46</v>
      </c>
      <c r="P162" s="198"/>
      <c r="Q162" s="187"/>
      <c r="R162" s="187"/>
      <c r="S162" s="190"/>
      <c r="T162" s="192"/>
      <c r="U162" s="193"/>
      <c r="V162" s="17" t="s">
        <v>45</v>
      </c>
      <c r="W162" s="17" t="s">
        <v>46</v>
      </c>
      <c r="X162" s="198"/>
      <c r="Y162" s="187"/>
      <c r="Z162" s="187"/>
      <c r="AA162" s="190"/>
      <c r="AB162" s="192"/>
      <c r="AC162" s="193"/>
      <c r="AD162" s="17" t="s">
        <v>45</v>
      </c>
      <c r="AE162" s="19" t="s">
        <v>46</v>
      </c>
    </row>
    <row r="163" spans="1:31" ht="15.75" thickBot="1" x14ac:dyDescent="0.3">
      <c r="A163" s="106">
        <v>1</v>
      </c>
      <c r="B163" s="107"/>
      <c r="C163" s="107"/>
      <c r="D163" s="108"/>
      <c r="E163" s="20">
        <v>2</v>
      </c>
      <c r="F163" s="99">
        <v>3</v>
      </c>
      <c r="G163" s="182"/>
      <c r="H163" s="21">
        <v>4</v>
      </c>
      <c r="I163" s="22">
        <v>5</v>
      </c>
      <c r="J163" s="183">
        <v>6</v>
      </c>
      <c r="K163" s="158"/>
      <c r="L163" s="22">
        <v>7</v>
      </c>
      <c r="M163" s="23">
        <v>8</v>
      </c>
      <c r="N163" s="24">
        <v>9</v>
      </c>
      <c r="O163" s="25">
        <v>10</v>
      </c>
      <c r="P163" s="21">
        <v>4</v>
      </c>
      <c r="Q163" s="22">
        <v>5</v>
      </c>
      <c r="R163" s="183">
        <v>6</v>
      </c>
      <c r="S163" s="158"/>
      <c r="T163" s="22">
        <v>7</v>
      </c>
      <c r="U163" s="23">
        <v>8</v>
      </c>
      <c r="V163" s="24">
        <v>9</v>
      </c>
      <c r="W163" s="25">
        <v>10</v>
      </c>
      <c r="X163" s="21">
        <v>4</v>
      </c>
      <c r="Y163" s="22">
        <v>5</v>
      </c>
      <c r="Z163" s="183">
        <v>6</v>
      </c>
      <c r="AA163" s="158"/>
      <c r="AB163" s="22">
        <v>7</v>
      </c>
      <c r="AC163" s="23">
        <v>8</v>
      </c>
      <c r="AD163" s="24">
        <v>9</v>
      </c>
      <c r="AE163" s="25">
        <v>10</v>
      </c>
    </row>
    <row r="164" spans="1:31" s="31" customFormat="1" ht="45" customHeight="1" thickBot="1" x14ac:dyDescent="0.3">
      <c r="A164" s="178" t="s">
        <v>47</v>
      </c>
      <c r="B164" s="178"/>
      <c r="C164" s="178"/>
      <c r="D164" s="178"/>
      <c r="E164" s="26">
        <v>100</v>
      </c>
      <c r="F164" s="179" t="s">
        <v>48</v>
      </c>
      <c r="G164" s="179"/>
      <c r="H164" s="27">
        <f>H167+H168</f>
        <v>43449323</v>
      </c>
      <c r="I164" s="61">
        <f>I167+I168</f>
        <v>43199323</v>
      </c>
      <c r="J164" s="180"/>
      <c r="K164" s="181"/>
      <c r="L164" s="28"/>
      <c r="M164" s="29"/>
      <c r="N164" s="58">
        <f>N167+N170</f>
        <v>3389057</v>
      </c>
      <c r="O164" s="30"/>
      <c r="P164" s="57">
        <f>P167+P168</f>
        <v>42756833</v>
      </c>
      <c r="Q164" s="66">
        <f>Q167+Q168</f>
        <v>42506833</v>
      </c>
      <c r="R164" s="180"/>
      <c r="S164" s="181"/>
      <c r="T164" s="28"/>
      <c r="U164" s="29"/>
      <c r="V164" s="58">
        <f>V167</f>
        <v>250000</v>
      </c>
      <c r="W164" s="30"/>
      <c r="X164" s="57">
        <f>X167+X168</f>
        <v>40141765</v>
      </c>
      <c r="Y164" s="66">
        <f>Y167+Y168</f>
        <v>39891765</v>
      </c>
      <c r="Z164" s="180"/>
      <c r="AA164" s="181"/>
      <c r="AB164" s="28"/>
      <c r="AC164" s="29"/>
      <c r="AD164" s="58">
        <f>AD167</f>
        <v>250000</v>
      </c>
      <c r="AE164" s="30"/>
    </row>
    <row r="165" spans="1:31" ht="31.5" customHeight="1" thickBot="1" x14ac:dyDescent="0.3">
      <c r="A165" s="104" t="s">
        <v>49</v>
      </c>
      <c r="B165" s="104"/>
      <c r="C165" s="104"/>
      <c r="D165" s="104"/>
      <c r="E165" s="32">
        <v>110</v>
      </c>
      <c r="F165" s="102"/>
      <c r="G165" s="102"/>
      <c r="H165" s="33"/>
      <c r="I165" s="34" t="s">
        <v>48</v>
      </c>
      <c r="J165" s="97" t="s">
        <v>48</v>
      </c>
      <c r="K165" s="98"/>
      <c r="L165" s="35" t="s">
        <v>48</v>
      </c>
      <c r="M165" s="36" t="s">
        <v>48</v>
      </c>
      <c r="N165" s="1"/>
      <c r="O165" s="37" t="s">
        <v>48</v>
      </c>
      <c r="P165" s="55"/>
      <c r="Q165" s="64" t="s">
        <v>48</v>
      </c>
      <c r="R165" s="97" t="s">
        <v>48</v>
      </c>
      <c r="S165" s="98"/>
      <c r="T165" s="35" t="s">
        <v>48</v>
      </c>
      <c r="U165" s="36" t="s">
        <v>48</v>
      </c>
      <c r="V165" s="1"/>
      <c r="W165" s="37" t="s">
        <v>48</v>
      </c>
      <c r="X165" s="55"/>
      <c r="Y165" s="64" t="s">
        <v>48</v>
      </c>
      <c r="Z165" s="97" t="s">
        <v>48</v>
      </c>
      <c r="AA165" s="98"/>
      <c r="AB165" s="35" t="s">
        <v>48</v>
      </c>
      <c r="AC165" s="36" t="s">
        <v>48</v>
      </c>
      <c r="AD165" s="1"/>
      <c r="AE165" s="37" t="s">
        <v>48</v>
      </c>
    </row>
    <row r="166" spans="1:31" ht="15.75" thickBot="1" x14ac:dyDescent="0.3">
      <c r="A166" s="103"/>
      <c r="B166" s="103"/>
      <c r="C166" s="103"/>
      <c r="D166" s="103"/>
      <c r="E166" s="38"/>
      <c r="F166" s="102"/>
      <c r="G166" s="102"/>
      <c r="H166" s="33"/>
      <c r="I166" s="34"/>
      <c r="J166" s="97"/>
      <c r="K166" s="98"/>
      <c r="L166" s="35"/>
      <c r="M166" s="36"/>
      <c r="N166" s="1"/>
      <c r="O166" s="37"/>
      <c r="P166" s="55"/>
      <c r="Q166" s="64"/>
      <c r="R166" s="97"/>
      <c r="S166" s="98"/>
      <c r="T166" s="35"/>
      <c r="U166" s="36"/>
      <c r="V166" s="1"/>
      <c r="W166" s="37"/>
      <c r="X166" s="55"/>
      <c r="Y166" s="64"/>
      <c r="Z166" s="97"/>
      <c r="AA166" s="98"/>
      <c r="AB166" s="35"/>
      <c r="AC166" s="36"/>
      <c r="AD166" s="1"/>
      <c r="AE166" s="37"/>
    </row>
    <row r="167" spans="1:31" ht="18" customHeight="1" thickBot="1" x14ac:dyDescent="0.3">
      <c r="A167" s="104" t="s">
        <v>50</v>
      </c>
      <c r="B167" s="104"/>
      <c r="C167" s="104"/>
      <c r="D167" s="104"/>
      <c r="E167" s="32">
        <v>120</v>
      </c>
      <c r="F167" s="102" t="s">
        <v>132</v>
      </c>
      <c r="G167" s="102"/>
      <c r="H167" s="33">
        <f>I167+M167+N167</f>
        <v>41557023</v>
      </c>
      <c r="I167" s="34">
        <f>40607023+700000</f>
        <v>41307023</v>
      </c>
      <c r="J167" s="97" t="s">
        <v>48</v>
      </c>
      <c r="K167" s="98"/>
      <c r="L167" s="35" t="s">
        <v>48</v>
      </c>
      <c r="M167" s="36"/>
      <c r="N167" s="1">
        <v>250000</v>
      </c>
      <c r="O167" s="37"/>
      <c r="P167" s="55">
        <f>Q167+U167+V167</f>
        <v>40268233</v>
      </c>
      <c r="Q167" s="64">
        <f>3754383-30000+458300+35999250-768300+170000+19200-186600+602000</f>
        <v>40018233</v>
      </c>
      <c r="R167" s="97" t="s">
        <v>48</v>
      </c>
      <c r="S167" s="98"/>
      <c r="T167" s="35" t="s">
        <v>48</v>
      </c>
      <c r="U167" s="36"/>
      <c r="V167" s="1">
        <v>250000</v>
      </c>
      <c r="W167" s="37"/>
      <c r="X167" s="55">
        <f>Y167+AC167+AD167</f>
        <v>37916890</v>
      </c>
      <c r="Y167" s="64">
        <f>3754383-30000+458300+35999250-768300+170000+19200-1448400+724200-1627143+602000-186600</f>
        <v>37666890</v>
      </c>
      <c r="Z167" s="97" t="s">
        <v>48</v>
      </c>
      <c r="AA167" s="98"/>
      <c r="AB167" s="35" t="s">
        <v>48</v>
      </c>
      <c r="AC167" s="36"/>
      <c r="AD167" s="1">
        <v>250000</v>
      </c>
      <c r="AE167" s="37"/>
    </row>
    <row r="168" spans="1:31" ht="20.25" customHeight="1" thickBot="1" x14ac:dyDescent="0.3">
      <c r="A168" s="104" t="s">
        <v>50</v>
      </c>
      <c r="B168" s="104"/>
      <c r="C168" s="104"/>
      <c r="D168" s="104"/>
      <c r="E168" s="32">
        <v>120</v>
      </c>
      <c r="F168" s="102" t="s">
        <v>133</v>
      </c>
      <c r="G168" s="102"/>
      <c r="H168" s="33">
        <f>I168+M168+N168</f>
        <v>1892300</v>
      </c>
      <c r="I168" s="34">
        <v>1892300</v>
      </c>
      <c r="J168" s="97" t="s">
        <v>48</v>
      </c>
      <c r="K168" s="98"/>
      <c r="L168" s="35" t="s">
        <v>48</v>
      </c>
      <c r="M168" s="36"/>
      <c r="N168" s="1"/>
      <c r="O168" s="37"/>
      <c r="P168" s="55">
        <f>Q168+U168+V168</f>
        <v>2488600</v>
      </c>
      <c r="Q168" s="64">
        <v>2488600</v>
      </c>
      <c r="R168" s="97" t="s">
        <v>48</v>
      </c>
      <c r="S168" s="98"/>
      <c r="T168" s="35" t="s">
        <v>48</v>
      </c>
      <c r="U168" s="36"/>
      <c r="V168" s="1"/>
      <c r="W168" s="37"/>
      <c r="X168" s="55">
        <f>Y168+AC168+AD168</f>
        <v>2224875</v>
      </c>
      <c r="Y168" s="64">
        <v>2224875</v>
      </c>
      <c r="Z168" s="97" t="s">
        <v>48</v>
      </c>
      <c r="AA168" s="98"/>
      <c r="AB168" s="35" t="s">
        <v>48</v>
      </c>
      <c r="AC168" s="36"/>
      <c r="AD168" s="1"/>
      <c r="AE168" s="37"/>
    </row>
    <row r="169" spans="1:31" ht="33" customHeight="1" thickBot="1" x14ac:dyDescent="0.3">
      <c r="A169" s="104" t="s">
        <v>51</v>
      </c>
      <c r="B169" s="104"/>
      <c r="C169" s="104"/>
      <c r="D169" s="104"/>
      <c r="E169" s="38">
        <v>130</v>
      </c>
      <c r="F169" s="102"/>
      <c r="G169" s="102"/>
      <c r="H169" s="33"/>
      <c r="I169" s="34" t="s">
        <v>48</v>
      </c>
      <c r="J169" s="97" t="s">
        <v>48</v>
      </c>
      <c r="K169" s="98"/>
      <c r="L169" s="35" t="s">
        <v>48</v>
      </c>
      <c r="M169" s="36" t="s">
        <v>48</v>
      </c>
      <c r="N169" s="1"/>
      <c r="O169" s="37" t="s">
        <v>48</v>
      </c>
      <c r="P169" s="55"/>
      <c r="Q169" s="64" t="s">
        <v>48</v>
      </c>
      <c r="R169" s="97" t="s">
        <v>48</v>
      </c>
      <c r="S169" s="98"/>
      <c r="T169" s="35" t="s">
        <v>48</v>
      </c>
      <c r="U169" s="36" t="s">
        <v>48</v>
      </c>
      <c r="V169" s="1"/>
      <c r="W169" s="37" t="s">
        <v>48</v>
      </c>
      <c r="X169" s="55"/>
      <c r="Y169" s="64" t="s">
        <v>48</v>
      </c>
      <c r="Z169" s="97" t="s">
        <v>48</v>
      </c>
      <c r="AA169" s="98"/>
      <c r="AB169" s="35" t="s">
        <v>48</v>
      </c>
      <c r="AC169" s="36" t="s">
        <v>48</v>
      </c>
      <c r="AD169" s="1"/>
      <c r="AE169" s="37" t="s">
        <v>48</v>
      </c>
    </row>
    <row r="170" spans="1:31" ht="84" customHeight="1" thickBot="1" x14ac:dyDescent="0.3">
      <c r="A170" s="103" t="s">
        <v>52</v>
      </c>
      <c r="B170" s="103"/>
      <c r="C170" s="103"/>
      <c r="D170" s="103"/>
      <c r="E170" s="38">
        <v>140</v>
      </c>
      <c r="F170" s="102"/>
      <c r="G170" s="102"/>
      <c r="H170" s="33"/>
      <c r="I170" s="34" t="s">
        <v>48</v>
      </c>
      <c r="J170" s="97" t="s">
        <v>48</v>
      </c>
      <c r="K170" s="98"/>
      <c r="L170" s="35" t="s">
        <v>48</v>
      </c>
      <c r="M170" s="36" t="s">
        <v>48</v>
      </c>
      <c r="N170" s="1">
        <v>3139057</v>
      </c>
      <c r="O170" s="37" t="s">
        <v>48</v>
      </c>
      <c r="P170" s="55"/>
      <c r="Q170" s="64" t="s">
        <v>48</v>
      </c>
      <c r="R170" s="97" t="s">
        <v>48</v>
      </c>
      <c r="S170" s="98"/>
      <c r="T170" s="35" t="s">
        <v>48</v>
      </c>
      <c r="U170" s="36" t="s">
        <v>48</v>
      </c>
      <c r="V170" s="1"/>
      <c r="W170" s="37" t="s">
        <v>48</v>
      </c>
      <c r="X170" s="55"/>
      <c r="Y170" s="64" t="s">
        <v>48</v>
      </c>
      <c r="Z170" s="97" t="s">
        <v>48</v>
      </c>
      <c r="AA170" s="98"/>
      <c r="AB170" s="35" t="s">
        <v>48</v>
      </c>
      <c r="AC170" s="36" t="s">
        <v>48</v>
      </c>
      <c r="AD170" s="1"/>
      <c r="AE170" s="37" t="s">
        <v>48</v>
      </c>
    </row>
    <row r="171" spans="1:31" ht="42" customHeight="1" thickBot="1" x14ac:dyDescent="0.3">
      <c r="A171" s="103" t="s">
        <v>53</v>
      </c>
      <c r="B171" s="103"/>
      <c r="C171" s="103"/>
      <c r="D171" s="103"/>
      <c r="E171" s="38">
        <v>150</v>
      </c>
      <c r="F171" s="102"/>
      <c r="G171" s="102"/>
      <c r="H171" s="33"/>
      <c r="I171" s="34" t="s">
        <v>48</v>
      </c>
      <c r="J171" s="97"/>
      <c r="K171" s="98"/>
      <c r="L171" s="35"/>
      <c r="M171" s="36" t="s">
        <v>48</v>
      </c>
      <c r="N171" s="1" t="s">
        <v>48</v>
      </c>
      <c r="O171" s="37" t="s">
        <v>48</v>
      </c>
      <c r="P171" s="55"/>
      <c r="Q171" s="64" t="s">
        <v>48</v>
      </c>
      <c r="R171" s="97"/>
      <c r="S171" s="98"/>
      <c r="T171" s="35"/>
      <c r="U171" s="36" t="s">
        <v>48</v>
      </c>
      <c r="V171" s="1" t="s">
        <v>48</v>
      </c>
      <c r="W171" s="37" t="s">
        <v>48</v>
      </c>
      <c r="X171" s="55"/>
      <c r="Y171" s="64" t="s">
        <v>48</v>
      </c>
      <c r="Z171" s="97"/>
      <c r="AA171" s="98"/>
      <c r="AB171" s="35"/>
      <c r="AC171" s="36" t="s">
        <v>48</v>
      </c>
      <c r="AD171" s="1" t="s">
        <v>48</v>
      </c>
      <c r="AE171" s="37" t="s">
        <v>48</v>
      </c>
    </row>
    <row r="172" spans="1:31" ht="22.5" customHeight="1" thickBot="1" x14ac:dyDescent="0.3">
      <c r="A172" s="103" t="s">
        <v>54</v>
      </c>
      <c r="B172" s="103"/>
      <c r="C172" s="103"/>
      <c r="D172" s="103"/>
      <c r="E172" s="38">
        <v>160</v>
      </c>
      <c r="F172" s="102"/>
      <c r="G172" s="102"/>
      <c r="H172" s="33"/>
      <c r="I172" s="34" t="s">
        <v>48</v>
      </c>
      <c r="J172" s="97" t="s">
        <v>48</v>
      </c>
      <c r="K172" s="98"/>
      <c r="L172" s="35" t="s">
        <v>48</v>
      </c>
      <c r="M172" s="36" t="s">
        <v>48</v>
      </c>
      <c r="N172" s="1"/>
      <c r="O172" s="37"/>
      <c r="P172" s="55"/>
      <c r="Q172" s="64" t="s">
        <v>48</v>
      </c>
      <c r="R172" s="97" t="s">
        <v>48</v>
      </c>
      <c r="S172" s="98"/>
      <c r="T172" s="35" t="s">
        <v>48</v>
      </c>
      <c r="U172" s="36" t="s">
        <v>48</v>
      </c>
      <c r="V172" s="1"/>
      <c r="W172" s="37"/>
      <c r="X172" s="55"/>
      <c r="Y172" s="64" t="s">
        <v>48</v>
      </c>
      <c r="Z172" s="97" t="s">
        <v>48</v>
      </c>
      <c r="AA172" s="98"/>
      <c r="AB172" s="35" t="s">
        <v>48</v>
      </c>
      <c r="AC172" s="36" t="s">
        <v>48</v>
      </c>
      <c r="AD172" s="1"/>
      <c r="AE172" s="37"/>
    </row>
    <row r="173" spans="1:31" ht="18.75" customHeight="1" thickBot="1" x14ac:dyDescent="0.3">
      <c r="A173" s="103" t="s">
        <v>55</v>
      </c>
      <c r="B173" s="103"/>
      <c r="C173" s="103"/>
      <c r="D173" s="103"/>
      <c r="E173" s="38">
        <v>180</v>
      </c>
      <c r="F173" s="102" t="s">
        <v>48</v>
      </c>
      <c r="G173" s="102"/>
      <c r="H173" s="33"/>
      <c r="I173" s="34" t="s">
        <v>48</v>
      </c>
      <c r="J173" s="97" t="s">
        <v>48</v>
      </c>
      <c r="K173" s="98"/>
      <c r="L173" s="35" t="s">
        <v>48</v>
      </c>
      <c r="M173" s="36" t="s">
        <v>48</v>
      </c>
      <c r="N173" s="1"/>
      <c r="O173" s="37" t="s">
        <v>48</v>
      </c>
      <c r="P173" s="55"/>
      <c r="Q173" s="64" t="s">
        <v>48</v>
      </c>
      <c r="R173" s="97" t="s">
        <v>48</v>
      </c>
      <c r="S173" s="98"/>
      <c r="T173" s="35" t="s">
        <v>48</v>
      </c>
      <c r="U173" s="36" t="s">
        <v>48</v>
      </c>
      <c r="V173" s="1"/>
      <c r="W173" s="37" t="s">
        <v>48</v>
      </c>
      <c r="X173" s="55"/>
      <c r="Y173" s="64" t="s">
        <v>48</v>
      </c>
      <c r="Z173" s="97" t="s">
        <v>48</v>
      </c>
      <c r="AA173" s="98"/>
      <c r="AB173" s="35" t="s">
        <v>48</v>
      </c>
      <c r="AC173" s="36" t="s">
        <v>48</v>
      </c>
      <c r="AD173" s="1"/>
      <c r="AE173" s="37" t="s">
        <v>48</v>
      </c>
    </row>
    <row r="174" spans="1:31" ht="16.5" thickBot="1" x14ac:dyDescent="0.3">
      <c r="A174" s="177"/>
      <c r="B174" s="177"/>
      <c r="C174" s="177"/>
      <c r="D174" s="177"/>
      <c r="E174" s="39"/>
      <c r="F174" s="102"/>
      <c r="G174" s="102"/>
      <c r="H174" s="33"/>
      <c r="I174" s="34"/>
      <c r="J174" s="97"/>
      <c r="K174" s="98"/>
      <c r="L174" s="35"/>
      <c r="M174" s="36"/>
      <c r="N174" s="1"/>
      <c r="O174" s="37"/>
      <c r="P174" s="55"/>
      <c r="Q174" s="64"/>
      <c r="R174" s="97"/>
      <c r="S174" s="98"/>
      <c r="T174" s="35"/>
      <c r="U174" s="36"/>
      <c r="V174" s="1"/>
      <c r="W174" s="37"/>
      <c r="X174" s="55"/>
      <c r="Y174" s="64"/>
      <c r="Z174" s="97"/>
      <c r="AA174" s="98"/>
      <c r="AB174" s="35"/>
      <c r="AC174" s="36"/>
      <c r="AD174" s="1"/>
      <c r="AE174" s="37"/>
    </row>
    <row r="175" spans="1:31" ht="42.75" customHeight="1" thickBot="1" x14ac:dyDescent="0.3">
      <c r="A175" s="105" t="s">
        <v>56</v>
      </c>
      <c r="B175" s="105"/>
      <c r="C175" s="105"/>
      <c r="D175" s="105"/>
      <c r="E175" s="38">
        <v>200</v>
      </c>
      <c r="F175" s="102"/>
      <c r="G175" s="102"/>
      <c r="H175" s="40">
        <f>H176+H182+H190+H192+H191</f>
        <v>46588380</v>
      </c>
      <c r="I175" s="40">
        <f>I176+I182+I190+I192+I191</f>
        <v>43199323</v>
      </c>
      <c r="J175" s="97"/>
      <c r="K175" s="98"/>
      <c r="L175" s="35"/>
      <c r="M175" s="36"/>
      <c r="N175" s="40">
        <f>N176+N182+N190+N192</f>
        <v>3389057</v>
      </c>
      <c r="O175" s="37"/>
      <c r="P175" s="40">
        <f>P176+P182+P190+P192</f>
        <v>42756833</v>
      </c>
      <c r="Q175" s="40">
        <f>Q176+Q182+Q190+Q192+Q191</f>
        <v>42506833</v>
      </c>
      <c r="R175" s="97"/>
      <c r="S175" s="98"/>
      <c r="T175" s="35"/>
      <c r="U175" s="36"/>
      <c r="V175" s="40">
        <f>V176+V182+V190+V192</f>
        <v>250000</v>
      </c>
      <c r="W175" s="37"/>
      <c r="X175" s="40">
        <f>X176+X182+X190+X192</f>
        <v>40141765</v>
      </c>
      <c r="Y175" s="40">
        <f>Y176+Y182+Y190+Y192+Y191</f>
        <v>39891765</v>
      </c>
      <c r="Z175" s="97"/>
      <c r="AA175" s="98"/>
      <c r="AB175" s="35"/>
      <c r="AC175" s="36"/>
      <c r="AD175" s="40">
        <f>AD176+AD182+AD190+AD192</f>
        <v>250000</v>
      </c>
      <c r="AE175" s="37"/>
    </row>
    <row r="176" spans="1:31" ht="33" customHeight="1" thickBot="1" x14ac:dyDescent="0.3">
      <c r="A176" s="103" t="s">
        <v>98</v>
      </c>
      <c r="B176" s="103"/>
      <c r="C176" s="103"/>
      <c r="D176" s="103"/>
      <c r="E176" s="38">
        <v>210</v>
      </c>
      <c r="F176" s="102"/>
      <c r="G176" s="102"/>
      <c r="H176" s="33">
        <f>H177+H179+H178</f>
        <v>35055403</v>
      </c>
      <c r="I176" s="33">
        <f>I177+I179+I178</f>
        <v>34957800</v>
      </c>
      <c r="J176" s="97"/>
      <c r="K176" s="98"/>
      <c r="L176" s="35"/>
      <c r="M176" s="36"/>
      <c r="N176" s="1">
        <f>N177+N179+N178</f>
        <v>97603</v>
      </c>
      <c r="O176" s="37"/>
      <c r="P176" s="55">
        <f>P177+P179+P178</f>
        <v>35055500</v>
      </c>
      <c r="Q176" s="63">
        <f>Q177+Q179+Q178</f>
        <v>34957800</v>
      </c>
      <c r="R176" s="97"/>
      <c r="S176" s="98"/>
      <c r="T176" s="35"/>
      <c r="U176" s="36"/>
      <c r="V176" s="1">
        <f>V177+V179+V178</f>
        <v>97700</v>
      </c>
      <c r="W176" s="37"/>
      <c r="X176" s="55">
        <f>X177+X179+X178</f>
        <v>35055500</v>
      </c>
      <c r="Y176" s="63">
        <f>Y177+Y179+Y178</f>
        <v>34957800</v>
      </c>
      <c r="Z176" s="97"/>
      <c r="AA176" s="98"/>
      <c r="AB176" s="35"/>
      <c r="AC176" s="36"/>
      <c r="AD176" s="1">
        <f>AD177+AD179+AD178</f>
        <v>97700</v>
      </c>
      <c r="AE176" s="37"/>
    </row>
    <row r="177" spans="1:31" ht="18" customHeight="1" thickBot="1" x14ac:dyDescent="0.3">
      <c r="A177" s="103" t="s">
        <v>99</v>
      </c>
      <c r="B177" s="103"/>
      <c r="C177" s="103"/>
      <c r="D177" s="103"/>
      <c r="E177" s="38">
        <v>211</v>
      </c>
      <c r="F177" s="102" t="s">
        <v>134</v>
      </c>
      <c r="G177" s="102"/>
      <c r="H177" s="33">
        <f t="shared" ref="H177:H202" si="1">I177+N177</f>
        <v>26926100</v>
      </c>
      <c r="I177" s="34">
        <f>72900+26776400</f>
        <v>26849300</v>
      </c>
      <c r="J177" s="97"/>
      <c r="K177" s="98"/>
      <c r="L177" s="35"/>
      <c r="M177" s="36"/>
      <c r="N177" s="1">
        <v>76800</v>
      </c>
      <c r="O177" s="37"/>
      <c r="P177" s="55">
        <f t="shared" ref="P177:P181" si="2">Q177+V177</f>
        <v>26926100</v>
      </c>
      <c r="Q177" s="64">
        <f>26727600+48800+72900</f>
        <v>26849300</v>
      </c>
      <c r="R177" s="97"/>
      <c r="S177" s="98"/>
      <c r="T177" s="35"/>
      <c r="U177" s="36"/>
      <c r="V177" s="1">
        <v>76800</v>
      </c>
      <c r="W177" s="37"/>
      <c r="X177" s="55">
        <f t="shared" ref="X177:X181" si="3">Y177+AD177</f>
        <v>26926100</v>
      </c>
      <c r="Y177" s="64">
        <f>26727600+48800+72900</f>
        <v>26849300</v>
      </c>
      <c r="Z177" s="97"/>
      <c r="AA177" s="98"/>
      <c r="AB177" s="35"/>
      <c r="AC177" s="36"/>
      <c r="AD177" s="1">
        <v>76800</v>
      </c>
      <c r="AE177" s="37"/>
    </row>
    <row r="178" spans="1:31" ht="23.25" customHeight="1" thickBot="1" x14ac:dyDescent="0.3">
      <c r="A178" s="103" t="s">
        <v>113</v>
      </c>
      <c r="B178" s="103"/>
      <c r="C178" s="103"/>
      <c r="D178" s="103"/>
      <c r="E178" s="38"/>
      <c r="F178" s="102" t="s">
        <v>232</v>
      </c>
      <c r="G178" s="102"/>
      <c r="H178" s="33">
        <f t="shared" si="1"/>
        <v>12000</v>
      </c>
      <c r="I178" s="34">
        <v>0</v>
      </c>
      <c r="J178" s="97"/>
      <c r="K178" s="98"/>
      <c r="L178" s="35"/>
      <c r="M178" s="36"/>
      <c r="N178" s="1">
        <v>12000</v>
      </c>
      <c r="O178" s="37"/>
      <c r="P178" s="55">
        <f t="shared" si="2"/>
        <v>12000</v>
      </c>
      <c r="Q178" s="64">
        <v>0</v>
      </c>
      <c r="R178" s="97"/>
      <c r="S178" s="98"/>
      <c r="T178" s="35"/>
      <c r="U178" s="36"/>
      <c r="V178" s="1">
        <v>12000</v>
      </c>
      <c r="W178" s="37"/>
      <c r="X178" s="55">
        <f t="shared" si="3"/>
        <v>12000</v>
      </c>
      <c r="Y178" s="64">
        <v>0</v>
      </c>
      <c r="Z178" s="97"/>
      <c r="AA178" s="98"/>
      <c r="AB178" s="35"/>
      <c r="AC178" s="36"/>
      <c r="AD178" s="1">
        <v>12000</v>
      </c>
      <c r="AE178" s="37"/>
    </row>
    <row r="179" spans="1:31" ht="23.25" customHeight="1" thickBot="1" x14ac:dyDescent="0.3">
      <c r="A179" s="103" t="s">
        <v>100</v>
      </c>
      <c r="B179" s="103"/>
      <c r="C179" s="103"/>
      <c r="D179" s="103"/>
      <c r="E179" s="38"/>
      <c r="F179" s="102" t="s">
        <v>135</v>
      </c>
      <c r="G179" s="102"/>
      <c r="H179" s="33">
        <f t="shared" ref="H179" si="4">I179+N179</f>
        <v>8117303</v>
      </c>
      <c r="I179" s="34">
        <f>8086500+22000</f>
        <v>8108500</v>
      </c>
      <c r="J179" s="97"/>
      <c r="K179" s="98"/>
      <c r="L179" s="35"/>
      <c r="M179" s="36"/>
      <c r="N179" s="1">
        <v>8803</v>
      </c>
      <c r="O179" s="37"/>
      <c r="P179" s="55">
        <f t="shared" si="2"/>
        <v>8117400</v>
      </c>
      <c r="Q179" s="64">
        <f>8086500+22000</f>
        <v>8108500</v>
      </c>
      <c r="R179" s="97"/>
      <c r="S179" s="98"/>
      <c r="T179" s="35"/>
      <c r="U179" s="36"/>
      <c r="V179" s="1">
        <v>8900</v>
      </c>
      <c r="W179" s="37"/>
      <c r="X179" s="55">
        <f t="shared" si="3"/>
        <v>8117400</v>
      </c>
      <c r="Y179" s="64">
        <f>8086500+22000</f>
        <v>8108500</v>
      </c>
      <c r="Z179" s="97"/>
      <c r="AA179" s="98"/>
      <c r="AB179" s="35"/>
      <c r="AC179" s="36"/>
      <c r="AD179" s="1">
        <v>8900</v>
      </c>
      <c r="AE179" s="37"/>
    </row>
    <row r="180" spans="1:31" ht="32.25" customHeight="1" thickBot="1" x14ac:dyDescent="0.3">
      <c r="A180" s="103" t="s">
        <v>57</v>
      </c>
      <c r="B180" s="103"/>
      <c r="C180" s="103"/>
      <c r="D180" s="103"/>
      <c r="E180" s="38">
        <v>220</v>
      </c>
      <c r="F180" s="102"/>
      <c r="G180" s="102"/>
      <c r="H180" s="33">
        <f t="shared" si="1"/>
        <v>0</v>
      </c>
      <c r="I180" s="34"/>
      <c r="J180" s="97"/>
      <c r="K180" s="98"/>
      <c r="L180" s="35"/>
      <c r="M180" s="36"/>
      <c r="N180" s="1"/>
      <c r="O180" s="37"/>
      <c r="P180" s="55">
        <f t="shared" si="2"/>
        <v>0</v>
      </c>
      <c r="Q180" s="64"/>
      <c r="R180" s="97"/>
      <c r="S180" s="98"/>
      <c r="T180" s="35"/>
      <c r="U180" s="36"/>
      <c r="V180" s="1"/>
      <c r="W180" s="37"/>
      <c r="X180" s="55">
        <f t="shared" si="3"/>
        <v>0</v>
      </c>
      <c r="Y180" s="64"/>
      <c r="Z180" s="97"/>
      <c r="AA180" s="98"/>
      <c r="AB180" s="35"/>
      <c r="AC180" s="36"/>
      <c r="AD180" s="1"/>
      <c r="AE180" s="37"/>
    </row>
    <row r="181" spans="1:31" ht="15.75" thickBot="1" x14ac:dyDescent="0.3">
      <c r="A181" s="99" t="s">
        <v>58</v>
      </c>
      <c r="B181" s="100"/>
      <c r="C181" s="100"/>
      <c r="D181" s="101"/>
      <c r="E181" s="32"/>
      <c r="F181" s="102"/>
      <c r="G181" s="102"/>
      <c r="H181" s="33">
        <f t="shared" si="1"/>
        <v>0</v>
      </c>
      <c r="I181" s="34"/>
      <c r="J181" s="97"/>
      <c r="K181" s="98"/>
      <c r="L181" s="35"/>
      <c r="M181" s="36"/>
      <c r="N181" s="1"/>
      <c r="O181" s="37"/>
      <c r="P181" s="55">
        <f t="shared" si="2"/>
        <v>0</v>
      </c>
      <c r="Q181" s="64"/>
      <c r="R181" s="97"/>
      <c r="S181" s="98"/>
      <c r="T181" s="35"/>
      <c r="U181" s="36"/>
      <c r="V181" s="1"/>
      <c r="W181" s="37"/>
      <c r="X181" s="55">
        <f t="shared" si="3"/>
        <v>0</v>
      </c>
      <c r="Y181" s="64"/>
      <c r="Z181" s="97"/>
      <c r="AA181" s="98"/>
      <c r="AB181" s="35"/>
      <c r="AC181" s="36"/>
      <c r="AD181" s="1"/>
      <c r="AE181" s="37"/>
    </row>
    <row r="182" spans="1:31" ht="33" customHeight="1" thickBot="1" x14ac:dyDescent="0.3">
      <c r="A182" s="103" t="s">
        <v>59</v>
      </c>
      <c r="B182" s="103"/>
      <c r="C182" s="103"/>
      <c r="D182" s="103"/>
      <c r="E182" s="38">
        <v>230</v>
      </c>
      <c r="F182" s="102"/>
      <c r="G182" s="102"/>
      <c r="H182" s="34">
        <f>H185+H186+H187+H184+H183</f>
        <v>158025</v>
      </c>
      <c r="I182" s="34">
        <f>I185+I186+I187+I184+I183</f>
        <v>156900</v>
      </c>
      <c r="J182" s="97"/>
      <c r="K182" s="98"/>
      <c r="L182" s="35"/>
      <c r="M182" s="36"/>
      <c r="N182" s="34">
        <f>N185+N186+N187+N184+N183</f>
        <v>1125</v>
      </c>
      <c r="O182" s="37"/>
      <c r="P182" s="56">
        <f>P185+P186+P187+P184+P183</f>
        <v>158100</v>
      </c>
      <c r="Q182" s="64">
        <f>Q185+Q186+Q187+Q184+Q183</f>
        <v>156900</v>
      </c>
      <c r="R182" s="97"/>
      <c r="S182" s="98"/>
      <c r="T182" s="35"/>
      <c r="U182" s="36"/>
      <c r="V182" s="64">
        <f>V185+V186+V187+V184+V183</f>
        <v>1200</v>
      </c>
      <c r="W182" s="37"/>
      <c r="X182" s="56">
        <f>X185+X186+X187+X184+X183</f>
        <v>158100</v>
      </c>
      <c r="Y182" s="64">
        <f>Y185+Y186+Y187+Y184+Y183</f>
        <v>156900</v>
      </c>
      <c r="Z182" s="97"/>
      <c r="AA182" s="98"/>
      <c r="AB182" s="35"/>
      <c r="AC182" s="36"/>
      <c r="AD182" s="64">
        <f>AD185+AD186+AD187+AD184+AD183</f>
        <v>1200</v>
      </c>
      <c r="AE182" s="37"/>
    </row>
    <row r="183" spans="1:31" ht="30.75" customHeight="1" thickBot="1" x14ac:dyDescent="0.3">
      <c r="A183" s="106" t="s">
        <v>115</v>
      </c>
      <c r="B183" s="107"/>
      <c r="C183" s="107"/>
      <c r="D183" s="108"/>
      <c r="E183" s="38"/>
      <c r="F183" s="102" t="s">
        <v>140</v>
      </c>
      <c r="G183" s="102"/>
      <c r="H183" s="55">
        <f t="shared" ref="H183:H184" si="5">I183+N183</f>
        <v>0</v>
      </c>
      <c r="I183" s="34">
        <v>0</v>
      </c>
      <c r="J183" s="97"/>
      <c r="K183" s="98"/>
      <c r="L183" s="35"/>
      <c r="M183" s="36"/>
      <c r="N183" s="1"/>
      <c r="O183" s="37"/>
      <c r="P183" s="55">
        <f t="shared" ref="P183:P195" si="6">Q183+V183</f>
        <v>0</v>
      </c>
      <c r="Q183" s="64">
        <v>0</v>
      </c>
      <c r="R183" s="97"/>
      <c r="S183" s="98"/>
      <c r="T183" s="35"/>
      <c r="U183" s="36"/>
      <c r="V183" s="1"/>
      <c r="W183" s="37"/>
      <c r="X183" s="55">
        <f t="shared" ref="X183:X195" si="7">Y183+AD183</f>
        <v>0</v>
      </c>
      <c r="Y183" s="64">
        <v>0</v>
      </c>
      <c r="Z183" s="97"/>
      <c r="AA183" s="98"/>
      <c r="AB183" s="35"/>
      <c r="AC183" s="36"/>
      <c r="AD183" s="1"/>
      <c r="AE183" s="37"/>
    </row>
    <row r="184" spans="1:31" ht="15.75" thickBot="1" x14ac:dyDescent="0.3">
      <c r="A184" s="99" t="s">
        <v>103</v>
      </c>
      <c r="B184" s="100"/>
      <c r="C184" s="100"/>
      <c r="D184" s="101"/>
      <c r="E184" s="38"/>
      <c r="F184" s="102" t="s">
        <v>139</v>
      </c>
      <c r="G184" s="102"/>
      <c r="H184" s="33">
        <f t="shared" si="5"/>
        <v>900</v>
      </c>
      <c r="I184" s="34">
        <v>900</v>
      </c>
      <c r="J184" s="97"/>
      <c r="K184" s="98"/>
      <c r="L184" s="35"/>
      <c r="M184" s="36"/>
      <c r="N184" s="1"/>
      <c r="O184" s="37"/>
      <c r="P184" s="55">
        <f t="shared" si="6"/>
        <v>900</v>
      </c>
      <c r="Q184" s="64">
        <v>900</v>
      </c>
      <c r="R184" s="97"/>
      <c r="S184" s="98"/>
      <c r="T184" s="35"/>
      <c r="U184" s="36"/>
      <c r="V184" s="1"/>
      <c r="W184" s="37"/>
      <c r="X184" s="55">
        <f t="shared" si="7"/>
        <v>900</v>
      </c>
      <c r="Y184" s="64">
        <v>900</v>
      </c>
      <c r="Z184" s="97"/>
      <c r="AA184" s="98"/>
      <c r="AB184" s="35"/>
      <c r="AC184" s="36"/>
      <c r="AD184" s="1"/>
      <c r="AE184" s="37"/>
    </row>
    <row r="185" spans="1:31" ht="30.75" customHeight="1" thickBot="1" x14ac:dyDescent="0.3">
      <c r="A185" s="99" t="s">
        <v>101</v>
      </c>
      <c r="B185" s="100"/>
      <c r="C185" s="100"/>
      <c r="D185" s="101"/>
      <c r="E185" s="38"/>
      <c r="F185" s="102" t="s">
        <v>136</v>
      </c>
      <c r="G185" s="102"/>
      <c r="H185" s="33">
        <f t="shared" ref="H185" si="8">I185+N185</f>
        <v>16700</v>
      </c>
      <c r="I185" s="34">
        <v>16700</v>
      </c>
      <c r="J185" s="97"/>
      <c r="K185" s="98"/>
      <c r="L185" s="35"/>
      <c r="M185" s="36"/>
      <c r="N185" s="1"/>
      <c r="O185" s="37"/>
      <c r="P185" s="55">
        <f t="shared" si="6"/>
        <v>16700</v>
      </c>
      <c r="Q185" s="64">
        <v>16700</v>
      </c>
      <c r="R185" s="97"/>
      <c r="S185" s="98"/>
      <c r="T185" s="35"/>
      <c r="U185" s="36"/>
      <c r="V185" s="1"/>
      <c r="W185" s="37"/>
      <c r="X185" s="55">
        <f t="shared" si="7"/>
        <v>16700</v>
      </c>
      <c r="Y185" s="64">
        <v>16700</v>
      </c>
      <c r="Z185" s="97"/>
      <c r="AA185" s="98"/>
      <c r="AB185" s="35"/>
      <c r="AC185" s="36"/>
      <c r="AD185" s="1"/>
      <c r="AE185" s="37"/>
    </row>
    <row r="186" spans="1:31" ht="15.75" thickBot="1" x14ac:dyDescent="0.3">
      <c r="A186" s="99" t="s">
        <v>104</v>
      </c>
      <c r="B186" s="100"/>
      <c r="C186" s="100"/>
      <c r="D186" s="101"/>
      <c r="E186" s="38"/>
      <c r="F186" s="102" t="s">
        <v>137</v>
      </c>
      <c r="G186" s="102"/>
      <c r="H186" s="33">
        <f t="shared" si="1"/>
        <v>140425</v>
      </c>
      <c r="I186" s="34">
        <v>139300</v>
      </c>
      <c r="J186" s="97"/>
      <c r="K186" s="98"/>
      <c r="L186" s="35"/>
      <c r="M186" s="36"/>
      <c r="N186" s="1">
        <v>1125</v>
      </c>
      <c r="O186" s="37"/>
      <c r="P186" s="55">
        <f t="shared" si="6"/>
        <v>139300</v>
      </c>
      <c r="Q186" s="64">
        <v>139300</v>
      </c>
      <c r="R186" s="97"/>
      <c r="S186" s="98"/>
      <c r="T186" s="35"/>
      <c r="U186" s="36"/>
      <c r="V186" s="1"/>
      <c r="W186" s="37"/>
      <c r="X186" s="55">
        <f t="shared" si="7"/>
        <v>139300</v>
      </c>
      <c r="Y186" s="64">
        <v>139300</v>
      </c>
      <c r="Z186" s="97"/>
      <c r="AA186" s="98"/>
      <c r="AB186" s="35"/>
      <c r="AC186" s="36"/>
      <c r="AD186" s="1"/>
      <c r="AE186" s="37"/>
    </row>
    <row r="187" spans="1:31" ht="15.75" thickBot="1" x14ac:dyDescent="0.3">
      <c r="A187" s="99" t="s">
        <v>102</v>
      </c>
      <c r="B187" s="100"/>
      <c r="C187" s="100"/>
      <c r="D187" s="101"/>
      <c r="E187" s="38"/>
      <c r="F187" s="102" t="s">
        <v>138</v>
      </c>
      <c r="G187" s="102"/>
      <c r="H187" s="33">
        <f t="shared" ref="H187" si="9">I187+N187</f>
        <v>0</v>
      </c>
      <c r="I187" s="34">
        <v>0</v>
      </c>
      <c r="J187" s="97"/>
      <c r="K187" s="98"/>
      <c r="L187" s="35"/>
      <c r="M187" s="36"/>
      <c r="N187" s="1"/>
      <c r="O187" s="37"/>
      <c r="P187" s="55">
        <f t="shared" si="6"/>
        <v>1200</v>
      </c>
      <c r="Q187" s="64">
        <v>0</v>
      </c>
      <c r="R187" s="97"/>
      <c r="S187" s="98"/>
      <c r="T187" s="35"/>
      <c r="U187" s="36"/>
      <c r="V187" s="1">
        <v>1200</v>
      </c>
      <c r="W187" s="37"/>
      <c r="X187" s="55">
        <f t="shared" si="7"/>
        <v>1200</v>
      </c>
      <c r="Y187" s="64">
        <v>0</v>
      </c>
      <c r="Z187" s="97"/>
      <c r="AA187" s="98"/>
      <c r="AB187" s="35"/>
      <c r="AC187" s="36"/>
      <c r="AD187" s="1">
        <v>1200</v>
      </c>
      <c r="AE187" s="37"/>
    </row>
    <row r="188" spans="1:31" ht="33.75" customHeight="1" thickBot="1" x14ac:dyDescent="0.3">
      <c r="A188" s="103" t="s">
        <v>60</v>
      </c>
      <c r="B188" s="103"/>
      <c r="C188" s="103"/>
      <c r="D188" s="103"/>
      <c r="E188" s="38">
        <v>240</v>
      </c>
      <c r="F188" s="102"/>
      <c r="G188" s="102"/>
      <c r="H188" s="33">
        <f t="shared" si="1"/>
        <v>0</v>
      </c>
      <c r="I188" s="34"/>
      <c r="J188" s="97"/>
      <c r="K188" s="98"/>
      <c r="L188" s="35"/>
      <c r="M188" s="36"/>
      <c r="N188" s="1"/>
      <c r="O188" s="37"/>
      <c r="P188" s="55">
        <f t="shared" si="6"/>
        <v>0</v>
      </c>
      <c r="Q188" s="64"/>
      <c r="R188" s="97"/>
      <c r="S188" s="98"/>
      <c r="T188" s="35"/>
      <c r="U188" s="36"/>
      <c r="V188" s="1"/>
      <c r="W188" s="37"/>
      <c r="X188" s="55">
        <f t="shared" si="7"/>
        <v>0</v>
      </c>
      <c r="Y188" s="64"/>
      <c r="Z188" s="97"/>
      <c r="AA188" s="98"/>
      <c r="AB188" s="35"/>
      <c r="AC188" s="36"/>
      <c r="AD188" s="1"/>
      <c r="AE188" s="37"/>
    </row>
    <row r="189" spans="1:31" ht="15.75" thickBot="1" x14ac:dyDescent="0.3">
      <c r="A189" s="103"/>
      <c r="B189" s="103"/>
      <c r="C189" s="103"/>
      <c r="D189" s="103"/>
      <c r="E189" s="38"/>
      <c r="F189" s="102"/>
      <c r="G189" s="102"/>
      <c r="H189" s="33">
        <f t="shared" si="1"/>
        <v>0</v>
      </c>
      <c r="I189" s="34"/>
      <c r="J189" s="97"/>
      <c r="K189" s="98"/>
      <c r="L189" s="35"/>
      <c r="M189" s="36"/>
      <c r="N189" s="1"/>
      <c r="O189" s="37"/>
      <c r="P189" s="55">
        <f t="shared" si="6"/>
        <v>0</v>
      </c>
      <c r="Q189" s="64"/>
      <c r="R189" s="97"/>
      <c r="S189" s="98"/>
      <c r="T189" s="35"/>
      <c r="U189" s="36"/>
      <c r="V189" s="1"/>
      <c r="W189" s="37"/>
      <c r="X189" s="55">
        <f t="shared" si="7"/>
        <v>0</v>
      </c>
      <c r="Y189" s="64"/>
      <c r="Z189" s="97"/>
      <c r="AA189" s="98"/>
      <c r="AB189" s="35"/>
      <c r="AC189" s="36"/>
      <c r="AD189" s="1"/>
      <c r="AE189" s="37"/>
    </row>
    <row r="190" spans="1:31" ht="44.25" customHeight="1" thickBot="1" x14ac:dyDescent="0.3">
      <c r="A190" s="103" t="s">
        <v>233</v>
      </c>
      <c r="B190" s="103"/>
      <c r="C190" s="103"/>
      <c r="D190" s="103"/>
      <c r="E190" s="38">
        <v>250</v>
      </c>
      <c r="F190" s="102" t="s">
        <v>254</v>
      </c>
      <c r="G190" s="102"/>
      <c r="H190" s="33">
        <f t="shared" si="1"/>
        <v>170000</v>
      </c>
      <c r="I190" s="34">
        <v>170000</v>
      </c>
      <c r="J190" s="97"/>
      <c r="K190" s="98"/>
      <c r="L190" s="35"/>
      <c r="M190" s="36"/>
      <c r="N190" s="1"/>
      <c r="O190" s="37"/>
      <c r="P190" s="55">
        <f t="shared" si="6"/>
        <v>170000</v>
      </c>
      <c r="Q190" s="64">
        <v>170000</v>
      </c>
      <c r="R190" s="97"/>
      <c r="S190" s="98"/>
      <c r="T190" s="35"/>
      <c r="U190" s="36"/>
      <c r="V190" s="1"/>
      <c r="W190" s="37"/>
      <c r="X190" s="55">
        <f t="shared" si="7"/>
        <v>170000</v>
      </c>
      <c r="Y190" s="64">
        <v>170000</v>
      </c>
      <c r="Z190" s="97"/>
      <c r="AA190" s="98"/>
      <c r="AB190" s="35"/>
      <c r="AC190" s="36"/>
      <c r="AD190" s="1"/>
      <c r="AE190" s="37"/>
    </row>
    <row r="191" spans="1:31" ht="48" customHeight="1" thickBot="1" x14ac:dyDescent="0.3">
      <c r="A191" s="103" t="s">
        <v>241</v>
      </c>
      <c r="B191" s="103"/>
      <c r="C191" s="103"/>
      <c r="D191" s="103"/>
      <c r="E191" s="65"/>
      <c r="F191" s="102" t="s">
        <v>242</v>
      </c>
      <c r="G191" s="102"/>
      <c r="H191" s="63">
        <f t="shared" si="1"/>
        <v>0</v>
      </c>
      <c r="I191" s="64"/>
      <c r="J191" s="97"/>
      <c r="K191" s="98"/>
      <c r="L191" s="35"/>
      <c r="M191" s="36"/>
      <c r="N191" s="1"/>
      <c r="O191" s="37"/>
      <c r="P191" s="63">
        <f t="shared" si="6"/>
        <v>0</v>
      </c>
      <c r="Q191" s="64"/>
      <c r="R191" s="97"/>
      <c r="S191" s="98"/>
      <c r="T191" s="35"/>
      <c r="U191" s="36"/>
      <c r="V191" s="1"/>
      <c r="W191" s="37"/>
      <c r="X191" s="63">
        <f t="shared" si="7"/>
        <v>0</v>
      </c>
      <c r="Y191" s="64"/>
      <c r="Z191" s="97"/>
      <c r="AA191" s="98"/>
      <c r="AB191" s="35"/>
      <c r="AC191" s="36"/>
      <c r="AD191" s="1"/>
      <c r="AE191" s="37"/>
    </row>
    <row r="192" spans="1:31" ht="31.5" customHeight="1" thickBot="1" x14ac:dyDescent="0.3">
      <c r="A192" s="103" t="s">
        <v>61</v>
      </c>
      <c r="B192" s="103"/>
      <c r="C192" s="103"/>
      <c r="D192" s="103"/>
      <c r="E192" s="38">
        <v>260</v>
      </c>
      <c r="F192" s="102" t="s">
        <v>48</v>
      </c>
      <c r="G192" s="102"/>
      <c r="H192" s="33">
        <f t="shared" si="1"/>
        <v>11204952</v>
      </c>
      <c r="I192" s="34">
        <f>I193+I194</f>
        <v>7914623</v>
      </c>
      <c r="J192" s="97"/>
      <c r="K192" s="98"/>
      <c r="L192" s="35"/>
      <c r="M192" s="36"/>
      <c r="N192" s="1">
        <f>N193</f>
        <v>3290329</v>
      </c>
      <c r="O192" s="37"/>
      <c r="P192" s="55">
        <f t="shared" si="6"/>
        <v>7373233</v>
      </c>
      <c r="Q192" s="64">
        <f>Q193+Q194</f>
        <v>7222133</v>
      </c>
      <c r="R192" s="97"/>
      <c r="S192" s="98"/>
      <c r="T192" s="35"/>
      <c r="U192" s="36"/>
      <c r="V192" s="1">
        <f>V193</f>
        <v>151100</v>
      </c>
      <c r="W192" s="37"/>
      <c r="X192" s="55">
        <f t="shared" si="7"/>
        <v>4758165</v>
      </c>
      <c r="Y192" s="64">
        <f>Y193+Y194</f>
        <v>4607065</v>
      </c>
      <c r="Z192" s="97"/>
      <c r="AA192" s="98"/>
      <c r="AB192" s="35"/>
      <c r="AC192" s="36"/>
      <c r="AD192" s="1">
        <f>AD193</f>
        <v>151100</v>
      </c>
      <c r="AE192" s="37"/>
    </row>
    <row r="193" spans="1:31" ht="15.75" thickBot="1" x14ac:dyDescent="0.3">
      <c r="A193" s="103"/>
      <c r="B193" s="103"/>
      <c r="C193" s="103"/>
      <c r="D193" s="103"/>
      <c r="E193" s="38"/>
      <c r="F193" s="102" t="s">
        <v>140</v>
      </c>
      <c r="G193" s="102"/>
      <c r="H193" s="33">
        <f t="shared" si="1"/>
        <v>11204952</v>
      </c>
      <c r="I193" s="34">
        <f>1797400+5417223+700000</f>
        <v>7914623</v>
      </c>
      <c r="J193" s="97"/>
      <c r="K193" s="98"/>
      <c r="L193" s="35"/>
      <c r="M193" s="36"/>
      <c r="N193" s="1">
        <v>3290329</v>
      </c>
      <c r="O193" s="37"/>
      <c r="P193" s="55">
        <f t="shared" si="6"/>
        <v>7373233</v>
      </c>
      <c r="Q193" s="64">
        <f>48400+1448400+1865243+81400+5000+27740+91300+458300+313150+24900+30000+19200+1713700+680000-186600+602000</f>
        <v>7222133</v>
      </c>
      <c r="R193" s="97"/>
      <c r="S193" s="98"/>
      <c r="T193" s="35"/>
      <c r="U193" s="36"/>
      <c r="V193" s="1">
        <v>151100</v>
      </c>
      <c r="W193" s="37"/>
      <c r="X193" s="55">
        <f t="shared" si="7"/>
        <v>4758165</v>
      </c>
      <c r="Y193" s="64">
        <f>48400+724200+1865243+81400+5000+27740+91300+458300+313150+24900+30000+19200+1449975+680000-1627143+602000-186600</f>
        <v>4607065</v>
      </c>
      <c r="Z193" s="97"/>
      <c r="AA193" s="98"/>
      <c r="AB193" s="35"/>
      <c r="AC193" s="36"/>
      <c r="AD193" s="1">
        <v>151100</v>
      </c>
      <c r="AE193" s="37"/>
    </row>
    <row r="194" spans="1:31" ht="15.75" hidden="1" customHeight="1" thickBot="1" x14ac:dyDescent="0.3">
      <c r="A194" s="103"/>
      <c r="B194" s="103"/>
      <c r="C194" s="103"/>
      <c r="D194" s="103"/>
      <c r="E194" s="38"/>
      <c r="F194" s="102" t="s">
        <v>105</v>
      </c>
      <c r="G194" s="102"/>
      <c r="H194" s="33">
        <f t="shared" si="1"/>
        <v>0</v>
      </c>
      <c r="I194" s="34"/>
      <c r="J194" s="97"/>
      <c r="K194" s="98"/>
      <c r="L194" s="35"/>
      <c r="M194" s="36"/>
      <c r="N194" s="1"/>
      <c r="O194" s="37"/>
      <c r="P194" s="55">
        <f t="shared" si="6"/>
        <v>0</v>
      </c>
      <c r="Q194" s="64"/>
      <c r="R194" s="97"/>
      <c r="S194" s="98"/>
      <c r="T194" s="35"/>
      <c r="U194" s="36"/>
      <c r="V194" s="1"/>
      <c r="W194" s="37"/>
      <c r="X194" s="55">
        <f t="shared" si="7"/>
        <v>0</v>
      </c>
      <c r="Y194" s="64"/>
      <c r="Z194" s="97"/>
      <c r="AA194" s="98"/>
      <c r="AB194" s="35"/>
      <c r="AC194" s="36"/>
      <c r="AD194" s="1"/>
      <c r="AE194" s="37"/>
    </row>
    <row r="195" spans="1:31" ht="45" customHeight="1" thickBot="1" x14ac:dyDescent="0.3">
      <c r="A195" s="105" t="s">
        <v>62</v>
      </c>
      <c r="B195" s="105"/>
      <c r="C195" s="105"/>
      <c r="D195" s="105"/>
      <c r="E195" s="41">
        <v>300</v>
      </c>
      <c r="F195" s="102" t="s">
        <v>48</v>
      </c>
      <c r="G195" s="102"/>
      <c r="H195" s="33">
        <f t="shared" si="1"/>
        <v>0</v>
      </c>
      <c r="I195" s="34"/>
      <c r="J195" s="97"/>
      <c r="K195" s="98"/>
      <c r="L195" s="35"/>
      <c r="M195" s="36"/>
      <c r="N195" s="1"/>
      <c r="O195" s="37"/>
      <c r="P195" s="55">
        <f t="shared" si="6"/>
        <v>0</v>
      </c>
      <c r="Q195" s="64"/>
      <c r="R195" s="97"/>
      <c r="S195" s="98"/>
      <c r="T195" s="35"/>
      <c r="U195" s="36"/>
      <c r="V195" s="1"/>
      <c r="W195" s="37"/>
      <c r="X195" s="55">
        <f t="shared" si="7"/>
        <v>0</v>
      </c>
      <c r="Y195" s="64"/>
      <c r="Z195" s="97"/>
      <c r="AA195" s="98"/>
      <c r="AB195" s="35"/>
      <c r="AC195" s="36"/>
      <c r="AD195" s="1"/>
      <c r="AE195" s="37"/>
    </row>
    <row r="196" spans="1:31" ht="36.75" customHeight="1" thickBot="1" x14ac:dyDescent="0.3">
      <c r="A196" s="103" t="s">
        <v>63</v>
      </c>
      <c r="B196" s="103"/>
      <c r="C196" s="103"/>
      <c r="D196" s="103"/>
      <c r="E196" s="38">
        <v>310</v>
      </c>
      <c r="F196" s="102"/>
      <c r="G196" s="102"/>
      <c r="H196" s="33">
        <f t="shared" si="1"/>
        <v>0</v>
      </c>
      <c r="I196" s="34"/>
      <c r="J196" s="97"/>
      <c r="K196" s="98"/>
      <c r="L196" s="35"/>
      <c r="M196" s="36"/>
      <c r="N196" s="1"/>
      <c r="O196" s="37"/>
      <c r="P196" s="33">
        <v>0</v>
      </c>
      <c r="Q196" s="64"/>
      <c r="R196" s="97"/>
      <c r="S196" s="98"/>
      <c r="T196" s="35"/>
      <c r="U196" s="36"/>
      <c r="V196" s="1"/>
      <c r="W196" s="37"/>
      <c r="X196" s="33">
        <v>0</v>
      </c>
      <c r="Y196" s="64"/>
      <c r="Z196" s="97"/>
      <c r="AA196" s="98"/>
      <c r="AB196" s="35"/>
      <c r="AC196" s="36"/>
      <c r="AD196" s="1"/>
      <c r="AE196" s="37"/>
    </row>
    <row r="197" spans="1:31" ht="22.5" customHeight="1" thickBot="1" x14ac:dyDescent="0.3">
      <c r="A197" s="103" t="s">
        <v>64</v>
      </c>
      <c r="B197" s="103"/>
      <c r="C197" s="103"/>
      <c r="D197" s="103"/>
      <c r="E197" s="38">
        <v>320</v>
      </c>
      <c r="F197" s="102"/>
      <c r="G197" s="102"/>
      <c r="H197" s="33">
        <f t="shared" si="1"/>
        <v>0</v>
      </c>
      <c r="I197" s="34"/>
      <c r="J197" s="97"/>
      <c r="K197" s="98"/>
      <c r="L197" s="35"/>
      <c r="M197" s="36"/>
      <c r="N197" s="1"/>
      <c r="O197" s="37"/>
      <c r="P197" s="33">
        <v>0</v>
      </c>
      <c r="Q197" s="64"/>
      <c r="R197" s="97"/>
      <c r="S197" s="98"/>
      <c r="T197" s="35"/>
      <c r="U197" s="36"/>
      <c r="V197" s="1"/>
      <c r="W197" s="37"/>
      <c r="X197" s="33">
        <v>0</v>
      </c>
      <c r="Y197" s="64"/>
      <c r="Z197" s="97"/>
      <c r="AA197" s="98"/>
      <c r="AB197" s="35"/>
      <c r="AC197" s="36"/>
      <c r="AD197" s="1"/>
      <c r="AE197" s="37"/>
    </row>
    <row r="198" spans="1:31" ht="42" customHeight="1" thickBot="1" x14ac:dyDescent="0.3">
      <c r="A198" s="105" t="s">
        <v>65</v>
      </c>
      <c r="B198" s="105"/>
      <c r="C198" s="105"/>
      <c r="D198" s="105"/>
      <c r="E198" s="41">
        <v>400</v>
      </c>
      <c r="F198" s="173"/>
      <c r="G198" s="173"/>
      <c r="H198" s="33">
        <f t="shared" si="1"/>
        <v>0</v>
      </c>
      <c r="I198" s="42"/>
      <c r="J198" s="174"/>
      <c r="K198" s="175"/>
      <c r="L198" s="43"/>
      <c r="M198" s="44"/>
      <c r="N198" s="45"/>
      <c r="O198" s="46"/>
      <c r="P198" s="33">
        <v>0</v>
      </c>
      <c r="Q198" s="67"/>
      <c r="R198" s="174"/>
      <c r="S198" s="175"/>
      <c r="T198" s="43"/>
      <c r="U198" s="44"/>
      <c r="V198" s="45"/>
      <c r="W198" s="46"/>
      <c r="X198" s="33">
        <v>0</v>
      </c>
      <c r="Y198" s="67"/>
      <c r="Z198" s="174"/>
      <c r="AA198" s="175"/>
      <c r="AB198" s="43"/>
      <c r="AC198" s="44"/>
      <c r="AD198" s="45"/>
      <c r="AE198" s="46"/>
    </row>
    <row r="199" spans="1:31" ht="36.75" customHeight="1" thickBot="1" x14ac:dyDescent="0.3">
      <c r="A199" s="103" t="s">
        <v>66</v>
      </c>
      <c r="B199" s="103"/>
      <c r="C199" s="103"/>
      <c r="D199" s="103"/>
      <c r="E199" s="38">
        <v>410</v>
      </c>
      <c r="F199" s="102"/>
      <c r="G199" s="102"/>
      <c r="H199" s="33">
        <f t="shared" si="1"/>
        <v>0</v>
      </c>
      <c r="I199" s="34"/>
      <c r="J199" s="97"/>
      <c r="K199" s="98"/>
      <c r="L199" s="35"/>
      <c r="M199" s="36"/>
      <c r="N199" s="1"/>
      <c r="O199" s="37"/>
      <c r="P199" s="33">
        <v>0</v>
      </c>
      <c r="Q199" s="64"/>
      <c r="R199" s="97"/>
      <c r="S199" s="98"/>
      <c r="T199" s="35"/>
      <c r="U199" s="36"/>
      <c r="V199" s="1"/>
      <c r="W199" s="37"/>
      <c r="X199" s="33">
        <v>0</v>
      </c>
      <c r="Y199" s="64"/>
      <c r="Z199" s="97"/>
      <c r="AA199" s="98"/>
      <c r="AB199" s="35"/>
      <c r="AC199" s="36"/>
      <c r="AD199" s="1"/>
      <c r="AE199" s="37"/>
    </row>
    <row r="200" spans="1:31" ht="21.75" customHeight="1" thickBot="1" x14ac:dyDescent="0.3">
      <c r="A200" s="103" t="s">
        <v>67</v>
      </c>
      <c r="B200" s="103"/>
      <c r="C200" s="103"/>
      <c r="D200" s="103"/>
      <c r="E200" s="38">
        <v>420</v>
      </c>
      <c r="F200" s="102"/>
      <c r="G200" s="102"/>
      <c r="H200" s="33">
        <f t="shared" si="1"/>
        <v>0</v>
      </c>
      <c r="I200" s="34"/>
      <c r="J200" s="97"/>
      <c r="K200" s="98"/>
      <c r="L200" s="35"/>
      <c r="M200" s="36"/>
      <c r="N200" s="1"/>
      <c r="O200" s="37"/>
      <c r="P200" s="33">
        <v>0</v>
      </c>
      <c r="Q200" s="64"/>
      <c r="R200" s="97"/>
      <c r="S200" s="98"/>
      <c r="T200" s="35"/>
      <c r="U200" s="36"/>
      <c r="V200" s="1"/>
      <c r="W200" s="37"/>
      <c r="X200" s="33">
        <v>0</v>
      </c>
      <c r="Y200" s="64"/>
      <c r="Z200" s="97"/>
      <c r="AA200" s="98"/>
      <c r="AB200" s="35"/>
      <c r="AC200" s="36"/>
      <c r="AD200" s="1"/>
      <c r="AE200" s="37"/>
    </row>
    <row r="201" spans="1:31" ht="42.75" customHeight="1" thickBot="1" x14ac:dyDescent="0.3">
      <c r="A201" s="105" t="s">
        <v>68</v>
      </c>
      <c r="B201" s="105"/>
      <c r="C201" s="105"/>
      <c r="D201" s="105"/>
      <c r="E201" s="41">
        <v>500</v>
      </c>
      <c r="F201" s="102" t="s">
        <v>48</v>
      </c>
      <c r="G201" s="102"/>
      <c r="H201" s="33">
        <f t="shared" si="1"/>
        <v>0</v>
      </c>
      <c r="I201" s="34"/>
      <c r="J201" s="97"/>
      <c r="K201" s="98"/>
      <c r="L201" s="35"/>
      <c r="M201" s="36"/>
      <c r="N201" s="1"/>
      <c r="O201" s="37"/>
      <c r="P201" s="33">
        <v>0</v>
      </c>
      <c r="Q201" s="34">
        <v>0</v>
      </c>
      <c r="R201" s="97"/>
      <c r="S201" s="98"/>
      <c r="T201" s="35"/>
      <c r="U201" s="36"/>
      <c r="V201" s="1"/>
      <c r="W201" s="37"/>
      <c r="X201" s="33">
        <v>0</v>
      </c>
      <c r="Y201" s="34">
        <v>0</v>
      </c>
      <c r="Z201" s="97"/>
      <c r="AA201" s="98"/>
      <c r="AB201" s="35"/>
      <c r="AC201" s="36"/>
      <c r="AD201" s="1"/>
      <c r="AE201" s="37"/>
    </row>
    <row r="202" spans="1:31" ht="47.25" customHeight="1" thickBot="1" x14ac:dyDescent="0.3">
      <c r="A202" s="105" t="s">
        <v>69</v>
      </c>
      <c r="B202" s="105"/>
      <c r="C202" s="105"/>
      <c r="D202" s="105"/>
      <c r="E202" s="41">
        <v>600</v>
      </c>
      <c r="F202" s="102" t="s">
        <v>48</v>
      </c>
      <c r="G202" s="102"/>
      <c r="H202" s="33">
        <f t="shared" si="1"/>
        <v>0</v>
      </c>
      <c r="I202" s="34"/>
      <c r="J202" s="97"/>
      <c r="K202" s="98"/>
      <c r="L202" s="35"/>
      <c r="M202" s="36"/>
      <c r="N202" s="1"/>
      <c r="O202" s="37"/>
      <c r="P202" s="33">
        <v>0</v>
      </c>
      <c r="Q202" s="34">
        <v>0</v>
      </c>
      <c r="R202" s="97"/>
      <c r="S202" s="98"/>
      <c r="T202" s="35"/>
      <c r="U202" s="36"/>
      <c r="V202" s="1"/>
      <c r="W202" s="37"/>
      <c r="X202" s="33">
        <v>0</v>
      </c>
      <c r="Y202" s="34">
        <v>0</v>
      </c>
      <c r="Z202" s="97"/>
      <c r="AA202" s="98"/>
      <c r="AB202" s="35"/>
      <c r="AC202" s="36"/>
      <c r="AD202" s="1"/>
      <c r="AE202" s="37"/>
    </row>
    <row r="203" spans="1:31" ht="40.5" customHeight="1" x14ac:dyDescent="0.25">
      <c r="A203" s="176" t="s">
        <v>70</v>
      </c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</row>
    <row r="204" spans="1:31" ht="21.75" customHeight="1" x14ac:dyDescent="0.25">
      <c r="A204" s="113" t="s">
        <v>71</v>
      </c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1:31" ht="19.5" customHeight="1" thickBot="1" x14ac:dyDescent="0.3">
      <c r="A205" s="113" t="s">
        <v>243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1:31" ht="20.25" customHeight="1" thickBot="1" x14ac:dyDescent="0.3">
      <c r="A206" s="115" t="s">
        <v>27</v>
      </c>
      <c r="B206" s="116"/>
      <c r="C206" s="116"/>
      <c r="D206" s="117"/>
      <c r="E206" s="124" t="s">
        <v>33</v>
      </c>
      <c r="F206" s="124" t="s">
        <v>72</v>
      </c>
      <c r="G206" s="106" t="s">
        <v>73</v>
      </c>
      <c r="H206" s="127"/>
      <c r="I206" s="127"/>
      <c r="J206" s="127"/>
      <c r="K206" s="127"/>
      <c r="L206" s="127"/>
      <c r="M206" s="127"/>
      <c r="N206" s="127"/>
      <c r="O206" s="127"/>
      <c r="P206" s="127"/>
      <c r="Q206" s="128"/>
    </row>
    <row r="207" spans="1:31" ht="15.75" thickBot="1" x14ac:dyDescent="0.3">
      <c r="A207" s="118"/>
      <c r="B207" s="119"/>
      <c r="C207" s="119"/>
      <c r="D207" s="120"/>
      <c r="E207" s="125"/>
      <c r="F207" s="125"/>
      <c r="G207" s="129" t="s">
        <v>74</v>
      </c>
      <c r="H207" s="130"/>
      <c r="I207" s="130"/>
      <c r="J207" s="131"/>
      <c r="K207" s="136" t="s">
        <v>39</v>
      </c>
      <c r="L207" s="127"/>
      <c r="M207" s="127"/>
      <c r="N207" s="127"/>
      <c r="O207" s="127"/>
      <c r="P207" s="127"/>
      <c r="Q207" s="128"/>
    </row>
    <row r="208" spans="1:31" ht="33.75" customHeight="1" x14ac:dyDescent="0.25">
      <c r="A208" s="118"/>
      <c r="B208" s="119"/>
      <c r="C208" s="119"/>
      <c r="D208" s="120"/>
      <c r="E208" s="125"/>
      <c r="F208" s="125"/>
      <c r="G208" s="132"/>
      <c r="H208" s="130"/>
      <c r="I208" s="130"/>
      <c r="J208" s="131"/>
      <c r="K208" s="137" t="s">
        <v>75</v>
      </c>
      <c r="L208" s="138"/>
      <c r="M208" s="138"/>
      <c r="N208" s="139"/>
      <c r="O208" s="137" t="s">
        <v>76</v>
      </c>
      <c r="P208" s="138"/>
      <c r="Q208" s="139"/>
    </row>
    <row r="209" spans="1:17" ht="60" customHeight="1" thickBot="1" x14ac:dyDescent="0.3">
      <c r="A209" s="118"/>
      <c r="B209" s="119"/>
      <c r="C209" s="119"/>
      <c r="D209" s="120"/>
      <c r="E209" s="125"/>
      <c r="F209" s="125"/>
      <c r="G209" s="133"/>
      <c r="H209" s="134"/>
      <c r="I209" s="134"/>
      <c r="J209" s="135"/>
      <c r="K209" s="140"/>
      <c r="L209" s="141"/>
      <c r="M209" s="141"/>
      <c r="N209" s="142"/>
      <c r="O209" s="140"/>
      <c r="P209" s="141"/>
      <c r="Q209" s="142"/>
    </row>
    <row r="210" spans="1:17" ht="90.75" customHeight="1" thickBot="1" x14ac:dyDescent="0.3">
      <c r="A210" s="121"/>
      <c r="B210" s="122"/>
      <c r="C210" s="122"/>
      <c r="D210" s="123"/>
      <c r="E210" s="126"/>
      <c r="F210" s="126"/>
      <c r="G210" s="148" t="s">
        <v>244</v>
      </c>
      <c r="H210" s="149"/>
      <c r="I210" s="77" t="s">
        <v>245</v>
      </c>
      <c r="J210" s="77" t="s">
        <v>246</v>
      </c>
      <c r="K210" s="148" t="str">
        <f>G210</f>
        <v>на 2019  г. очередной финансовый год</v>
      </c>
      <c r="L210" s="149"/>
      <c r="M210" s="77" t="str">
        <f>I210</f>
        <v>на 2020г.                 1-ый год планового периода</v>
      </c>
      <c r="N210" s="77" t="str">
        <f>J210</f>
        <v>на 2021г.         2-ой год планового периода</v>
      </c>
      <c r="O210" s="78" t="str">
        <f>G210</f>
        <v>на 2019  г. очередной финансовый год</v>
      </c>
      <c r="P210" s="77" t="str">
        <f>I210</f>
        <v>на 2020г.                 1-ый год планового периода</v>
      </c>
      <c r="Q210" s="77" t="str">
        <f>J210</f>
        <v>на 2021г.         2-ой год планового периода</v>
      </c>
    </row>
    <row r="211" spans="1:17" ht="15.75" thickBot="1" x14ac:dyDescent="0.3">
      <c r="A211" s="150">
        <v>1</v>
      </c>
      <c r="B211" s="151"/>
      <c r="C211" s="151"/>
      <c r="D211" s="152"/>
      <c r="E211" s="79">
        <v>2</v>
      </c>
      <c r="F211" s="72">
        <v>3</v>
      </c>
      <c r="G211" s="106">
        <v>4</v>
      </c>
      <c r="H211" s="128"/>
      <c r="I211" s="80">
        <v>5</v>
      </c>
      <c r="J211" s="81">
        <v>6</v>
      </c>
      <c r="K211" s="136">
        <v>7</v>
      </c>
      <c r="L211" s="128"/>
      <c r="M211" s="80">
        <v>8</v>
      </c>
      <c r="N211" s="80">
        <v>9</v>
      </c>
      <c r="O211" s="82">
        <v>10</v>
      </c>
      <c r="P211" s="80">
        <v>11</v>
      </c>
      <c r="Q211" s="68">
        <v>12</v>
      </c>
    </row>
    <row r="212" spans="1:17" ht="35.25" customHeight="1" thickBot="1" x14ac:dyDescent="0.3">
      <c r="A212" s="150" t="s">
        <v>77</v>
      </c>
      <c r="B212" s="151"/>
      <c r="C212" s="151"/>
      <c r="D212" s="152"/>
      <c r="E212" s="83" t="s">
        <v>78</v>
      </c>
      <c r="F212" s="72" t="s">
        <v>48</v>
      </c>
      <c r="G212" s="153">
        <f>G213+G214</f>
        <v>11204952</v>
      </c>
      <c r="H212" s="154"/>
      <c r="I212" s="84">
        <f>I213+I214</f>
        <v>7373233</v>
      </c>
      <c r="J212" s="84">
        <f>J213+J214</f>
        <v>4758165</v>
      </c>
      <c r="K212" s="155">
        <f>K213+K214</f>
        <v>11204952</v>
      </c>
      <c r="L212" s="154"/>
      <c r="M212" s="84">
        <f>M213+M214</f>
        <v>7373233</v>
      </c>
      <c r="N212" s="84">
        <f>N213+N214</f>
        <v>4758165</v>
      </c>
      <c r="O212" s="85"/>
      <c r="P212" s="86"/>
      <c r="Q212" s="87"/>
    </row>
    <row r="213" spans="1:17" ht="54" customHeight="1" thickBot="1" x14ac:dyDescent="0.3">
      <c r="A213" s="150" t="s">
        <v>79</v>
      </c>
      <c r="B213" s="151"/>
      <c r="C213" s="151"/>
      <c r="D213" s="152"/>
      <c r="E213" s="83" t="s">
        <v>80</v>
      </c>
      <c r="F213" s="71" t="s">
        <v>48</v>
      </c>
      <c r="G213" s="156">
        <f>K213</f>
        <v>1879964.6099999999</v>
      </c>
      <c r="H213" s="156"/>
      <c r="I213" s="88">
        <f>M213</f>
        <v>0</v>
      </c>
      <c r="J213" s="88"/>
      <c r="K213" s="156">
        <f>1491547.44+295871.95+92545.22</f>
        <v>1879964.6099999999</v>
      </c>
      <c r="L213" s="156"/>
      <c r="M213" s="88"/>
      <c r="N213" s="88"/>
      <c r="O213" s="89"/>
      <c r="P213" s="90"/>
      <c r="Q213" s="91"/>
    </row>
    <row r="214" spans="1:17" ht="36" customHeight="1" thickBot="1" x14ac:dyDescent="0.3">
      <c r="A214" s="150" t="s">
        <v>81</v>
      </c>
      <c r="B214" s="151"/>
      <c r="C214" s="151"/>
      <c r="D214" s="152"/>
      <c r="E214" s="83" t="s">
        <v>82</v>
      </c>
      <c r="F214" s="72"/>
      <c r="G214" s="145">
        <f>K214</f>
        <v>9324987.3900000006</v>
      </c>
      <c r="H214" s="146"/>
      <c r="I214" s="92">
        <f>M214</f>
        <v>7373233</v>
      </c>
      <c r="J214" s="92">
        <f>N214</f>
        <v>4758165</v>
      </c>
      <c r="K214" s="147">
        <f>H193-K213</f>
        <v>9324987.3900000006</v>
      </c>
      <c r="L214" s="146"/>
      <c r="M214" s="92">
        <f>P193-M213</f>
        <v>7373233</v>
      </c>
      <c r="N214" s="92">
        <f>X193</f>
        <v>4758165</v>
      </c>
      <c r="O214" s="85"/>
      <c r="P214" s="86"/>
      <c r="Q214" s="87"/>
    </row>
    <row r="215" spans="1:17" ht="15.75" hidden="1" customHeight="1" thickBot="1" x14ac:dyDescent="0.3">
      <c r="A215" s="106" t="s">
        <v>106</v>
      </c>
      <c r="B215" s="107"/>
      <c r="C215" s="107"/>
      <c r="D215" s="108"/>
      <c r="E215" s="83"/>
      <c r="F215" s="93"/>
      <c r="G215" s="109">
        <f>K215+O215</f>
        <v>0</v>
      </c>
      <c r="H215" s="110"/>
      <c r="I215" s="90">
        <f>M215+P215</f>
        <v>0</v>
      </c>
      <c r="J215" s="90">
        <f>N215+Q215</f>
        <v>0</v>
      </c>
      <c r="K215" s="111"/>
      <c r="L215" s="112"/>
      <c r="M215" s="90"/>
      <c r="N215" s="90"/>
      <c r="O215" s="94"/>
      <c r="P215" s="90"/>
      <c r="Q215" s="91"/>
    </row>
    <row r="216" spans="1:17" ht="15.75" hidden="1" thickBot="1" x14ac:dyDescent="0.3">
      <c r="A216" s="143" t="s">
        <v>108</v>
      </c>
      <c r="B216" s="143"/>
      <c r="C216" s="143"/>
      <c r="D216" s="144"/>
      <c r="E216" s="83"/>
      <c r="F216" s="93"/>
      <c r="G216" s="109">
        <f t="shared" ref="G216:G222" si="10">K216+O216</f>
        <v>0</v>
      </c>
      <c r="H216" s="110"/>
      <c r="I216" s="90">
        <f t="shared" ref="I216:I222" si="11">M216+P216</f>
        <v>0</v>
      </c>
      <c r="J216" s="90">
        <f t="shared" ref="J216:J222" si="12">N216+Q216</f>
        <v>0</v>
      </c>
      <c r="K216" s="111"/>
      <c r="L216" s="112"/>
      <c r="M216" s="90"/>
      <c r="N216" s="90"/>
      <c r="O216" s="94"/>
      <c r="P216" s="90"/>
      <c r="Q216" s="91"/>
    </row>
    <row r="217" spans="1:17" ht="15.75" hidden="1" thickBot="1" x14ac:dyDescent="0.3">
      <c r="A217" s="106" t="s">
        <v>107</v>
      </c>
      <c r="B217" s="107"/>
      <c r="C217" s="107"/>
      <c r="D217" s="108"/>
      <c r="E217" s="83"/>
      <c r="F217" s="93"/>
      <c r="G217" s="109">
        <f t="shared" si="10"/>
        <v>0</v>
      </c>
      <c r="H217" s="110"/>
      <c r="I217" s="90">
        <f t="shared" si="11"/>
        <v>0</v>
      </c>
      <c r="J217" s="90">
        <f t="shared" si="12"/>
        <v>0</v>
      </c>
      <c r="K217" s="111"/>
      <c r="L217" s="112"/>
      <c r="M217" s="90"/>
      <c r="N217" s="90"/>
      <c r="O217" s="94"/>
      <c r="P217" s="90"/>
      <c r="Q217" s="91"/>
    </row>
    <row r="218" spans="1:17" ht="15.75" hidden="1" thickBot="1" x14ac:dyDescent="0.3">
      <c r="A218" s="106" t="s">
        <v>109</v>
      </c>
      <c r="B218" s="107"/>
      <c r="C218" s="107"/>
      <c r="D218" s="108"/>
      <c r="E218" s="83"/>
      <c r="F218" s="93"/>
      <c r="G218" s="109">
        <f t="shared" si="10"/>
        <v>0</v>
      </c>
      <c r="H218" s="110"/>
      <c r="I218" s="90">
        <f t="shared" si="11"/>
        <v>0</v>
      </c>
      <c r="J218" s="90">
        <f t="shared" si="12"/>
        <v>0</v>
      </c>
      <c r="K218" s="111"/>
      <c r="L218" s="112"/>
      <c r="M218" s="90"/>
      <c r="N218" s="90"/>
      <c r="O218" s="94"/>
      <c r="P218" s="90"/>
      <c r="Q218" s="91"/>
    </row>
    <row r="219" spans="1:17" ht="15.75" hidden="1" thickBot="1" x14ac:dyDescent="0.3">
      <c r="A219" s="106" t="s">
        <v>110</v>
      </c>
      <c r="B219" s="107"/>
      <c r="C219" s="107"/>
      <c r="D219" s="108"/>
      <c r="E219" s="83"/>
      <c r="F219" s="93"/>
      <c r="G219" s="109">
        <f t="shared" si="10"/>
        <v>0</v>
      </c>
      <c r="H219" s="110"/>
      <c r="I219" s="90">
        <f t="shared" si="11"/>
        <v>0</v>
      </c>
      <c r="J219" s="90">
        <f t="shared" si="12"/>
        <v>0</v>
      </c>
      <c r="K219" s="111"/>
      <c r="L219" s="112"/>
      <c r="M219" s="90"/>
      <c r="N219" s="90"/>
      <c r="O219" s="94"/>
      <c r="P219" s="90"/>
      <c r="Q219" s="91"/>
    </row>
    <row r="220" spans="1:17" ht="29.25" hidden="1" customHeight="1" thickBot="1" x14ac:dyDescent="0.3">
      <c r="A220" s="106" t="s">
        <v>115</v>
      </c>
      <c r="B220" s="107"/>
      <c r="C220" s="107"/>
      <c r="D220" s="108"/>
      <c r="E220" s="83"/>
      <c r="F220" s="93"/>
      <c r="G220" s="109">
        <f t="shared" si="10"/>
        <v>0</v>
      </c>
      <c r="H220" s="110"/>
      <c r="I220" s="90">
        <f t="shared" si="11"/>
        <v>0</v>
      </c>
      <c r="J220" s="90">
        <f t="shared" si="12"/>
        <v>0</v>
      </c>
      <c r="K220" s="111"/>
      <c r="L220" s="112"/>
      <c r="M220" s="90"/>
      <c r="N220" s="90"/>
      <c r="O220" s="94"/>
      <c r="P220" s="90"/>
      <c r="Q220" s="91"/>
    </row>
    <row r="221" spans="1:17" ht="29.25" hidden="1" customHeight="1" thickBot="1" x14ac:dyDescent="0.3">
      <c r="A221" s="106" t="s">
        <v>111</v>
      </c>
      <c r="B221" s="107"/>
      <c r="C221" s="107"/>
      <c r="D221" s="108"/>
      <c r="E221" s="83"/>
      <c r="F221" s="93"/>
      <c r="G221" s="109">
        <f t="shared" si="10"/>
        <v>0</v>
      </c>
      <c r="H221" s="110"/>
      <c r="I221" s="90">
        <f t="shared" si="11"/>
        <v>0</v>
      </c>
      <c r="J221" s="90">
        <f t="shared" si="12"/>
        <v>0</v>
      </c>
      <c r="K221" s="111"/>
      <c r="L221" s="112"/>
      <c r="M221" s="90"/>
      <c r="N221" s="90"/>
      <c r="O221" s="94"/>
      <c r="P221" s="90"/>
      <c r="Q221" s="91"/>
    </row>
    <row r="222" spans="1:17" ht="30" hidden="1" customHeight="1" thickBot="1" x14ac:dyDescent="0.3">
      <c r="A222" s="106" t="s">
        <v>112</v>
      </c>
      <c r="B222" s="107"/>
      <c r="C222" s="107"/>
      <c r="D222" s="108"/>
      <c r="E222" s="83"/>
      <c r="F222" s="93"/>
      <c r="G222" s="109">
        <f t="shared" si="10"/>
        <v>0</v>
      </c>
      <c r="H222" s="110"/>
      <c r="I222" s="90">
        <f t="shared" si="11"/>
        <v>0</v>
      </c>
      <c r="J222" s="90">
        <f t="shared" si="12"/>
        <v>0</v>
      </c>
      <c r="K222" s="111"/>
      <c r="L222" s="112"/>
      <c r="M222" s="90"/>
      <c r="N222" s="90"/>
      <c r="O222" s="94"/>
      <c r="P222" s="90"/>
      <c r="Q222" s="91"/>
    </row>
    <row r="223" spans="1:17" ht="15.75" thickBot="1" x14ac:dyDescent="0.3">
      <c r="A223" s="150"/>
      <c r="B223" s="151"/>
      <c r="C223" s="151"/>
      <c r="D223" s="152"/>
      <c r="E223" s="83"/>
      <c r="F223" s="72"/>
      <c r="G223" s="169"/>
      <c r="H223" s="112"/>
      <c r="I223" s="86"/>
      <c r="J223" s="86"/>
      <c r="K223" s="170"/>
      <c r="L223" s="112"/>
      <c r="M223" s="86"/>
      <c r="N223" s="86"/>
      <c r="O223" s="85"/>
      <c r="P223" s="86"/>
      <c r="Q223" s="87"/>
    </row>
    <row r="224" spans="1:17" ht="18.75" x14ac:dyDescent="0.25">
      <c r="A224" s="47"/>
      <c r="B224" s="47"/>
      <c r="C224" s="47"/>
      <c r="D224" s="47"/>
      <c r="E224" s="48"/>
      <c r="F224" s="49"/>
      <c r="G224" s="49"/>
      <c r="H224" s="50"/>
      <c r="I224" s="51"/>
      <c r="J224" s="50"/>
      <c r="K224" s="51"/>
      <c r="L224" s="50"/>
      <c r="M224" s="51"/>
      <c r="N224" s="51"/>
      <c r="O224" s="51"/>
    </row>
    <row r="225" spans="1:15" ht="18.75" x14ac:dyDescent="0.25">
      <c r="A225" s="47"/>
      <c r="B225" s="47"/>
      <c r="C225" s="47"/>
      <c r="D225" s="47"/>
      <c r="E225" s="48"/>
      <c r="F225" s="49"/>
      <c r="G225" s="49"/>
      <c r="H225" s="50"/>
      <c r="I225" s="51"/>
      <c r="J225" s="50"/>
      <c r="K225" s="51"/>
      <c r="L225" s="50"/>
      <c r="M225" s="51"/>
      <c r="N225" s="51"/>
      <c r="O225" s="51"/>
    </row>
    <row r="226" spans="1:15" ht="18.75" x14ac:dyDescent="0.25">
      <c r="A226" s="47"/>
      <c r="B226" s="47"/>
      <c r="C226" s="47"/>
      <c r="D226" s="47"/>
      <c r="E226" s="48"/>
      <c r="F226" s="49"/>
      <c r="G226" s="49"/>
      <c r="H226" s="50"/>
      <c r="I226" s="51"/>
      <c r="J226" s="50"/>
      <c r="K226" s="51"/>
      <c r="L226" s="50"/>
      <c r="M226" s="51"/>
      <c r="N226" s="51"/>
      <c r="O226" s="51"/>
    </row>
    <row r="227" spans="1:15" ht="18.75" x14ac:dyDescent="0.25">
      <c r="A227" s="47"/>
      <c r="B227" s="167" t="s">
        <v>83</v>
      </c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51"/>
      <c r="N227" s="51"/>
      <c r="O227" s="51"/>
    </row>
    <row r="228" spans="1:15" ht="18.75" x14ac:dyDescent="0.25">
      <c r="A228" s="70"/>
      <c r="B228" s="171" t="s">
        <v>247</v>
      </c>
      <c r="C228" s="172"/>
      <c r="D228" s="172"/>
      <c r="E228" s="172"/>
      <c r="F228" s="172"/>
      <c r="G228" s="172"/>
      <c r="H228" s="172"/>
      <c r="I228" s="172"/>
      <c r="J228" s="172"/>
      <c r="K228" s="172"/>
      <c r="L228" s="172"/>
      <c r="M228" s="51"/>
      <c r="N228" s="51"/>
      <c r="O228" s="51"/>
    </row>
    <row r="229" spans="1:15" ht="19.5" thickBot="1" x14ac:dyDescent="0.3">
      <c r="A229" s="70"/>
      <c r="B229" s="171" t="s">
        <v>84</v>
      </c>
      <c r="C229" s="172"/>
      <c r="D229" s="172"/>
      <c r="E229" s="172"/>
      <c r="F229" s="172"/>
      <c r="G229" s="172"/>
      <c r="H229" s="172"/>
      <c r="I229" s="172"/>
      <c r="J229" s="172"/>
      <c r="K229" s="172"/>
      <c r="L229" s="172"/>
      <c r="M229" s="51"/>
      <c r="N229" s="51"/>
      <c r="O229" s="51"/>
    </row>
    <row r="230" spans="1:15" ht="30.75" thickBot="1" x14ac:dyDescent="0.3">
      <c r="A230" s="106" t="s">
        <v>27</v>
      </c>
      <c r="B230" s="107"/>
      <c r="C230" s="107"/>
      <c r="D230" s="108"/>
      <c r="E230" s="73" t="s">
        <v>33</v>
      </c>
      <c r="F230" s="107" t="s">
        <v>85</v>
      </c>
      <c r="G230" s="157"/>
      <c r="H230" s="157"/>
      <c r="I230" s="158"/>
      <c r="J230" s="50"/>
      <c r="K230" s="51"/>
      <c r="L230" s="50"/>
      <c r="M230" s="51"/>
      <c r="N230" s="51"/>
      <c r="O230" s="51"/>
    </row>
    <row r="231" spans="1:15" ht="15.75" thickBot="1" x14ac:dyDescent="0.3">
      <c r="A231" s="99">
        <v>1</v>
      </c>
      <c r="B231" s="100"/>
      <c r="C231" s="100"/>
      <c r="D231" s="100"/>
      <c r="E231" s="74">
        <v>2</v>
      </c>
      <c r="F231" s="107">
        <v>3</v>
      </c>
      <c r="G231" s="127"/>
      <c r="H231" s="127"/>
      <c r="I231" s="128"/>
      <c r="J231" s="50"/>
      <c r="K231" s="51"/>
      <c r="L231" s="50"/>
      <c r="M231" s="51"/>
      <c r="N231" s="51"/>
      <c r="O231" s="51"/>
    </row>
    <row r="232" spans="1:15" ht="15.75" thickBot="1" x14ac:dyDescent="0.3">
      <c r="A232" s="159" t="s">
        <v>86</v>
      </c>
      <c r="B232" s="160"/>
      <c r="C232" s="160"/>
      <c r="D232" s="160"/>
      <c r="E232" s="52" t="s">
        <v>87</v>
      </c>
      <c r="F232" s="161"/>
      <c r="G232" s="162"/>
      <c r="H232" s="162"/>
      <c r="I232" s="163"/>
      <c r="J232" s="50"/>
      <c r="K232" s="51"/>
      <c r="L232" s="50"/>
      <c r="M232" s="51"/>
      <c r="N232" s="51"/>
      <c r="O232" s="51"/>
    </row>
    <row r="233" spans="1:15" ht="15.75" thickBot="1" x14ac:dyDescent="0.3">
      <c r="A233" s="159" t="s">
        <v>88</v>
      </c>
      <c r="B233" s="160"/>
      <c r="C233" s="160"/>
      <c r="D233" s="160"/>
      <c r="E233" s="52" t="s">
        <v>89</v>
      </c>
      <c r="F233" s="161"/>
      <c r="G233" s="162"/>
      <c r="H233" s="162"/>
      <c r="I233" s="163"/>
      <c r="J233" s="50"/>
      <c r="K233" s="51"/>
      <c r="L233" s="50"/>
      <c r="M233" s="51"/>
      <c r="N233" s="51"/>
      <c r="O233" s="51"/>
    </row>
    <row r="234" spans="1:15" ht="15.75" thickBot="1" x14ac:dyDescent="0.3">
      <c r="A234" s="159" t="s">
        <v>90</v>
      </c>
      <c r="B234" s="160"/>
      <c r="C234" s="160"/>
      <c r="D234" s="160"/>
      <c r="E234" s="52" t="s">
        <v>91</v>
      </c>
      <c r="F234" s="161"/>
      <c r="G234" s="162"/>
      <c r="H234" s="162"/>
      <c r="I234" s="163"/>
      <c r="J234" s="50"/>
      <c r="K234" s="51"/>
      <c r="L234" s="50"/>
      <c r="M234" s="51"/>
      <c r="N234" s="51"/>
      <c r="O234" s="51"/>
    </row>
    <row r="235" spans="1:15" ht="15.75" thickBot="1" x14ac:dyDescent="0.3">
      <c r="A235" s="159"/>
      <c r="B235" s="160"/>
      <c r="C235" s="160"/>
      <c r="D235" s="160"/>
      <c r="E235" s="52"/>
      <c r="F235" s="161"/>
      <c r="G235" s="162"/>
      <c r="H235" s="162"/>
      <c r="I235" s="163"/>
      <c r="J235" s="50"/>
      <c r="K235" s="51"/>
      <c r="L235" s="50"/>
      <c r="M235" s="51"/>
      <c r="N235" s="51"/>
      <c r="O235" s="51"/>
    </row>
    <row r="236" spans="1:15" ht="15.75" thickBot="1" x14ac:dyDescent="0.3">
      <c r="A236" s="159" t="s">
        <v>92</v>
      </c>
      <c r="B236" s="160"/>
      <c r="C236" s="160"/>
      <c r="D236" s="160"/>
      <c r="E236" s="52" t="s">
        <v>93</v>
      </c>
      <c r="F236" s="161"/>
      <c r="G236" s="162"/>
      <c r="H236" s="162"/>
      <c r="I236" s="163"/>
      <c r="J236" s="50"/>
      <c r="K236" s="51"/>
      <c r="L236" s="50"/>
      <c r="M236" s="51"/>
      <c r="N236" s="51"/>
      <c r="O236" s="51"/>
    </row>
    <row r="237" spans="1:15" x14ac:dyDescent="0.25">
      <c r="A237" s="69"/>
      <c r="B237" s="69"/>
      <c r="C237" s="69"/>
      <c r="D237" s="69"/>
      <c r="E237" s="75"/>
      <c r="F237" s="49"/>
      <c r="G237" s="76"/>
      <c r="H237" s="76"/>
      <c r="I237" s="76"/>
      <c r="J237" s="50"/>
      <c r="K237" s="51"/>
      <c r="L237" s="50"/>
      <c r="M237" s="51"/>
      <c r="N237" s="51"/>
      <c r="O237" s="51"/>
    </row>
    <row r="238" spans="1:15" ht="15.75" thickBot="1" x14ac:dyDescent="0.3">
      <c r="A238" s="164" t="s">
        <v>94</v>
      </c>
      <c r="B238" s="114"/>
      <c r="C238" s="114"/>
      <c r="D238" s="114"/>
      <c r="E238" s="114"/>
      <c r="F238" s="114"/>
      <c r="G238" s="114"/>
      <c r="H238" s="114"/>
      <c r="I238" s="114"/>
      <c r="J238" s="114"/>
      <c r="K238" s="51"/>
      <c r="L238" s="50"/>
      <c r="M238" s="51"/>
      <c r="N238" s="51"/>
      <c r="O238" s="51"/>
    </row>
    <row r="239" spans="1:15" ht="30.75" thickBot="1" x14ac:dyDescent="0.3">
      <c r="A239" s="106" t="s">
        <v>27</v>
      </c>
      <c r="B239" s="107"/>
      <c r="C239" s="107"/>
      <c r="D239" s="108"/>
      <c r="E239" s="73" t="s">
        <v>33</v>
      </c>
      <c r="F239" s="107" t="s">
        <v>95</v>
      </c>
      <c r="G239" s="157"/>
      <c r="H239" s="157"/>
      <c r="I239" s="158"/>
      <c r="J239" s="50"/>
      <c r="K239" s="51"/>
      <c r="L239" s="50"/>
      <c r="M239" s="51"/>
      <c r="N239" s="51"/>
      <c r="O239" s="51"/>
    </row>
    <row r="240" spans="1:15" ht="15.75" thickBot="1" x14ac:dyDescent="0.3">
      <c r="A240" s="99">
        <v>1</v>
      </c>
      <c r="B240" s="100"/>
      <c r="C240" s="100"/>
      <c r="D240" s="100"/>
      <c r="E240" s="74">
        <v>2</v>
      </c>
      <c r="F240" s="107">
        <v>3</v>
      </c>
      <c r="G240" s="127"/>
      <c r="H240" s="127"/>
      <c r="I240" s="128"/>
      <c r="J240" s="50"/>
      <c r="K240" s="51"/>
      <c r="L240" s="50"/>
      <c r="M240" s="51"/>
      <c r="N240" s="51"/>
      <c r="O240" s="51"/>
    </row>
    <row r="241" spans="1:15" ht="22.5" customHeight="1" thickBot="1" x14ac:dyDescent="0.3">
      <c r="A241" s="159" t="s">
        <v>96</v>
      </c>
      <c r="B241" s="160"/>
      <c r="C241" s="160"/>
      <c r="D241" s="160"/>
      <c r="E241" s="52" t="s">
        <v>87</v>
      </c>
      <c r="F241" s="107"/>
      <c r="G241" s="127"/>
      <c r="H241" s="127"/>
      <c r="I241" s="128"/>
      <c r="J241" s="50"/>
      <c r="K241" s="51"/>
      <c r="L241" s="50"/>
      <c r="M241" s="51"/>
      <c r="N241" s="51"/>
      <c r="O241" s="51"/>
    </row>
    <row r="242" spans="1:15" ht="83.25" customHeight="1" thickBot="1" x14ac:dyDescent="0.3">
      <c r="A242" s="159" t="s">
        <v>97</v>
      </c>
      <c r="B242" s="160"/>
      <c r="C242" s="160"/>
      <c r="D242" s="160"/>
      <c r="E242" s="52" t="s">
        <v>89</v>
      </c>
      <c r="F242" s="107"/>
      <c r="G242" s="127"/>
      <c r="H242" s="127"/>
      <c r="I242" s="128"/>
      <c r="J242" s="50"/>
      <c r="K242" s="51"/>
      <c r="L242" s="50"/>
      <c r="M242" s="51"/>
      <c r="N242" s="51"/>
      <c r="O242" s="51"/>
    </row>
    <row r="243" spans="1:15" ht="37.5" customHeight="1" thickBot="1" x14ac:dyDescent="0.3">
      <c r="A243" s="159" t="s">
        <v>114</v>
      </c>
      <c r="B243" s="160"/>
      <c r="C243" s="160"/>
      <c r="D243" s="160"/>
      <c r="E243" s="52" t="s">
        <v>91</v>
      </c>
      <c r="F243" s="107"/>
      <c r="G243" s="127"/>
      <c r="H243" s="127"/>
      <c r="I243" s="128"/>
      <c r="J243" s="50"/>
      <c r="K243" s="51"/>
      <c r="L243" s="50"/>
      <c r="M243" s="51"/>
      <c r="N243" s="51"/>
      <c r="O243" s="51"/>
    </row>
    <row r="244" spans="1:15" x14ac:dyDescent="0.25">
      <c r="A244" s="53"/>
      <c r="B244" s="53"/>
      <c r="C244" s="53"/>
      <c r="D244" s="53"/>
      <c r="E244" s="54"/>
      <c r="F244" s="53"/>
      <c r="G244" s="53"/>
      <c r="H244" s="53"/>
      <c r="I244" s="53"/>
      <c r="J244" s="53"/>
      <c r="K244" s="53"/>
      <c r="L244" s="53"/>
    </row>
    <row r="245" spans="1:15" x14ac:dyDescent="0.25">
      <c r="A245" s="165"/>
      <c r="B245" s="165"/>
      <c r="C245" s="165"/>
      <c r="D245" s="165"/>
      <c r="E245" s="165"/>
      <c r="F245" s="165"/>
      <c r="G245" s="166"/>
      <c r="H245" s="166"/>
      <c r="I245" s="166"/>
      <c r="J245" s="166"/>
    </row>
    <row r="246" spans="1:15" ht="18.75" x14ac:dyDescent="0.3">
      <c r="A246" s="6" t="s">
        <v>141</v>
      </c>
    </row>
    <row r="247" spans="1:15" ht="15" customHeight="1" x14ac:dyDescent="0.3">
      <c r="A247" s="6" t="s">
        <v>142</v>
      </c>
    </row>
    <row r="248" spans="1:15" ht="15" customHeight="1" x14ac:dyDescent="0.3">
      <c r="A248" s="6" t="s">
        <v>143</v>
      </c>
    </row>
    <row r="249" spans="1:15" x14ac:dyDescent="0.25">
      <c r="A249" s="7" t="s">
        <v>144</v>
      </c>
    </row>
    <row r="250" spans="1:15" ht="18.75" x14ac:dyDescent="0.3">
      <c r="A250" s="6" t="s">
        <v>145</v>
      </c>
    </row>
    <row r="251" spans="1:15" ht="18.75" x14ac:dyDescent="0.3">
      <c r="A251" s="6" t="s">
        <v>146</v>
      </c>
    </row>
    <row r="252" spans="1:15" x14ac:dyDescent="0.25">
      <c r="A252" s="7" t="s">
        <v>147</v>
      </c>
    </row>
    <row r="253" spans="1:15" ht="18.75" x14ac:dyDescent="0.3">
      <c r="A253" s="6" t="s">
        <v>148</v>
      </c>
    </row>
    <row r="254" spans="1:15" ht="18.75" x14ac:dyDescent="0.3">
      <c r="A254" s="6" t="s">
        <v>149</v>
      </c>
    </row>
    <row r="255" spans="1:15" ht="18.75" x14ac:dyDescent="0.3">
      <c r="A255" s="6" t="s">
        <v>257</v>
      </c>
    </row>
    <row r="256" spans="1:15" ht="18.75" x14ac:dyDescent="0.3">
      <c r="A256" s="6" t="s">
        <v>150</v>
      </c>
    </row>
    <row r="257" spans="1:1" ht="18.75" x14ac:dyDescent="0.3">
      <c r="A257" s="6" t="s">
        <v>255</v>
      </c>
    </row>
    <row r="258" spans="1:1" ht="18.75" x14ac:dyDescent="0.3">
      <c r="A258" s="6" t="s">
        <v>151</v>
      </c>
    </row>
    <row r="259" spans="1:1" ht="18.75" x14ac:dyDescent="0.3">
      <c r="A259" s="6" t="s">
        <v>152</v>
      </c>
    </row>
    <row r="260" spans="1:1" ht="18.75" x14ac:dyDescent="0.3">
      <c r="A260" s="6" t="s">
        <v>153</v>
      </c>
    </row>
  </sheetData>
  <mergeCells count="496">
    <mergeCell ref="A153:F153"/>
    <mergeCell ref="A154:F154"/>
    <mergeCell ref="A140:F140"/>
    <mergeCell ref="A141:F141"/>
    <mergeCell ref="A142:F142"/>
    <mergeCell ref="A143:F143"/>
    <mergeCell ref="A144:F144"/>
    <mergeCell ref="A145:F145"/>
    <mergeCell ref="A146:F146"/>
    <mergeCell ref="A147:F147"/>
    <mergeCell ref="A148:F148"/>
    <mergeCell ref="A135:F135"/>
    <mergeCell ref="A136:F136"/>
    <mergeCell ref="A137:F137"/>
    <mergeCell ref="A138:F138"/>
    <mergeCell ref="A139:F139"/>
    <mergeCell ref="A149:F149"/>
    <mergeCell ref="A150:F150"/>
    <mergeCell ref="A151:F151"/>
    <mergeCell ref="A152:F152"/>
    <mergeCell ref="A126:F126"/>
    <mergeCell ref="A127:F127"/>
    <mergeCell ref="A128:F128"/>
    <mergeCell ref="A129:F129"/>
    <mergeCell ref="A130:F130"/>
    <mergeCell ref="A131:F131"/>
    <mergeCell ref="A132:F132"/>
    <mergeCell ref="A133:F133"/>
    <mergeCell ref="A134:F134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183:D183"/>
    <mergeCell ref="F183:G183"/>
    <mergeCell ref="J183:K183"/>
    <mergeCell ref="R183:S183"/>
    <mergeCell ref="Z183:AA183"/>
    <mergeCell ref="C6:D6"/>
    <mergeCell ref="F6:G6"/>
    <mergeCell ref="I6:L6"/>
    <mergeCell ref="A218:D218"/>
    <mergeCell ref="G218:H218"/>
    <mergeCell ref="K218:L218"/>
    <mergeCell ref="F14:G14"/>
    <mergeCell ref="I14:K14"/>
    <mergeCell ref="A7:A10"/>
    <mergeCell ref="B7:B10"/>
    <mergeCell ref="C7:D10"/>
    <mergeCell ref="F7:G10"/>
    <mergeCell ref="H7:L7"/>
    <mergeCell ref="A11:L11"/>
    <mergeCell ref="A12:L12"/>
    <mergeCell ref="C13:D13"/>
    <mergeCell ref="F13:G13"/>
    <mergeCell ref="I13:K13"/>
    <mergeCell ref="C14:D14"/>
    <mergeCell ref="A15:H16"/>
    <mergeCell ref="I15:K16"/>
    <mergeCell ref="L15:L16"/>
    <mergeCell ref="A17:C21"/>
    <mergeCell ref="D17:H21"/>
    <mergeCell ref="I17:K18"/>
    <mergeCell ref="L17:L18"/>
    <mergeCell ref="A25:C25"/>
    <mergeCell ref="D25:L25"/>
    <mergeCell ref="I19:K19"/>
    <mergeCell ref="I20:K20"/>
    <mergeCell ref="I21:K21"/>
    <mergeCell ref="A22:H22"/>
    <mergeCell ref="I22:K22"/>
    <mergeCell ref="A23:H23"/>
    <mergeCell ref="I23:K23"/>
    <mergeCell ref="A24:C24"/>
    <mergeCell ref="D24:L24"/>
    <mergeCell ref="C1:D1"/>
    <mergeCell ref="F1:G1"/>
    <mergeCell ref="H1:L1"/>
    <mergeCell ref="C2:D2"/>
    <mergeCell ref="F2:G2"/>
    <mergeCell ref="H2:L2"/>
    <mergeCell ref="C5:D5"/>
    <mergeCell ref="F5:G5"/>
    <mergeCell ref="I5:L5"/>
    <mergeCell ref="C3:D3"/>
    <mergeCell ref="F3:G3"/>
    <mergeCell ref="H3:L3"/>
    <mergeCell ref="C4:D4"/>
    <mergeCell ref="F4:G4"/>
    <mergeCell ref="H4:L4"/>
    <mergeCell ref="A26:L26"/>
    <mergeCell ref="A27:L27"/>
    <mergeCell ref="A28:L28"/>
    <mergeCell ref="A29:H29"/>
    <mergeCell ref="I29:L30"/>
    <mergeCell ref="A30:H30"/>
    <mergeCell ref="A44:H45"/>
    <mergeCell ref="I44:L45"/>
    <mergeCell ref="A46:H46"/>
    <mergeCell ref="I46:L47"/>
    <mergeCell ref="A47:H47"/>
    <mergeCell ref="A35:L35"/>
    <mergeCell ref="A36:L36"/>
    <mergeCell ref="A37:H38"/>
    <mergeCell ref="I37:L38"/>
    <mergeCell ref="A39:H40"/>
    <mergeCell ref="I39:L40"/>
    <mergeCell ref="A31:H31"/>
    <mergeCell ref="I31:L31"/>
    <mergeCell ref="A32:H32"/>
    <mergeCell ref="I32:L32"/>
    <mergeCell ref="A33:L33"/>
    <mergeCell ref="A34:L34"/>
    <mergeCell ref="A50:L51"/>
    <mergeCell ref="A52:L52"/>
    <mergeCell ref="A53:L53"/>
    <mergeCell ref="A54:L54"/>
    <mergeCell ref="A55:L55"/>
    <mergeCell ref="A56:L56"/>
    <mergeCell ref="A48:L49"/>
    <mergeCell ref="A41:H41"/>
    <mergeCell ref="I41:L41"/>
    <mergeCell ref="A42:H42"/>
    <mergeCell ref="I42:L42"/>
    <mergeCell ref="A43:H43"/>
    <mergeCell ref="I43:L43"/>
    <mergeCell ref="A62:L62"/>
    <mergeCell ref="A63:L63"/>
    <mergeCell ref="A64:L64"/>
    <mergeCell ref="A65:L65"/>
    <mergeCell ref="A61:L61"/>
    <mergeCell ref="A57:L57"/>
    <mergeCell ref="A58:L58"/>
    <mergeCell ref="A59:L59"/>
    <mergeCell ref="A60:L60"/>
    <mergeCell ref="A66:F66"/>
    <mergeCell ref="A67:F67"/>
    <mergeCell ref="A68:F68"/>
    <mergeCell ref="A69:F69"/>
    <mergeCell ref="A70:F70"/>
    <mergeCell ref="A71:F71"/>
    <mergeCell ref="A72:F72"/>
    <mergeCell ref="A73:F73"/>
    <mergeCell ref="A74:F74"/>
    <mergeCell ref="A75:F75"/>
    <mergeCell ref="A76:F76"/>
    <mergeCell ref="A156:L156"/>
    <mergeCell ref="A157:L157"/>
    <mergeCell ref="A158:L158"/>
    <mergeCell ref="A159:D162"/>
    <mergeCell ref="E159:E162"/>
    <mergeCell ref="F159:G162"/>
    <mergeCell ref="H159:O159"/>
    <mergeCell ref="L161:L162"/>
    <mergeCell ref="M161:M162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P159:W159"/>
    <mergeCell ref="X159:AE159"/>
    <mergeCell ref="H160:H162"/>
    <mergeCell ref="I160:O160"/>
    <mergeCell ref="P160:P162"/>
    <mergeCell ref="Q160:W160"/>
    <mergeCell ref="X160:X162"/>
    <mergeCell ref="Y160:AE160"/>
    <mergeCell ref="I161:I162"/>
    <mergeCell ref="J161:K162"/>
    <mergeCell ref="Y161:Y162"/>
    <mergeCell ref="Z161:AA162"/>
    <mergeCell ref="AB161:AB162"/>
    <mergeCell ref="AC161:AC162"/>
    <mergeCell ref="AD161:AE161"/>
    <mergeCell ref="A163:D163"/>
    <mergeCell ref="F163:G163"/>
    <mergeCell ref="J163:K163"/>
    <mergeCell ref="R163:S163"/>
    <mergeCell ref="Z163:AA163"/>
    <mergeCell ref="N161:O161"/>
    <mergeCell ref="Q161:Q162"/>
    <mergeCell ref="R161:S162"/>
    <mergeCell ref="T161:T162"/>
    <mergeCell ref="U161:U162"/>
    <mergeCell ref="V161:W161"/>
    <mergeCell ref="A164:D164"/>
    <mergeCell ref="F164:G164"/>
    <mergeCell ref="J164:K164"/>
    <mergeCell ref="R164:S164"/>
    <mergeCell ref="Z164:AA164"/>
    <mergeCell ref="A165:D165"/>
    <mergeCell ref="F165:G165"/>
    <mergeCell ref="J165:K165"/>
    <mergeCell ref="R165:S165"/>
    <mergeCell ref="Z165:AA165"/>
    <mergeCell ref="A166:D166"/>
    <mergeCell ref="F166:G166"/>
    <mergeCell ref="J166:K166"/>
    <mergeCell ref="R166:S166"/>
    <mergeCell ref="Z166:AA166"/>
    <mergeCell ref="A167:D167"/>
    <mergeCell ref="F167:G167"/>
    <mergeCell ref="J167:K167"/>
    <mergeCell ref="R167:S167"/>
    <mergeCell ref="Z167:AA167"/>
    <mergeCell ref="A169:D169"/>
    <mergeCell ref="F169:G169"/>
    <mergeCell ref="J169:K169"/>
    <mergeCell ref="R169:S169"/>
    <mergeCell ref="Z169:AA169"/>
    <mergeCell ref="A170:D170"/>
    <mergeCell ref="F170:G170"/>
    <mergeCell ref="J170:K170"/>
    <mergeCell ref="R170:S170"/>
    <mergeCell ref="Z170:AA170"/>
    <mergeCell ref="A171:D171"/>
    <mergeCell ref="F171:G171"/>
    <mergeCell ref="J171:K171"/>
    <mergeCell ref="R171:S171"/>
    <mergeCell ref="Z171:AA171"/>
    <mergeCell ref="A172:D172"/>
    <mergeCell ref="F172:G172"/>
    <mergeCell ref="J172:K172"/>
    <mergeCell ref="R172:S172"/>
    <mergeCell ref="Z172:AA172"/>
    <mergeCell ref="A173:D173"/>
    <mergeCell ref="F173:G173"/>
    <mergeCell ref="J173:K173"/>
    <mergeCell ref="R173:S173"/>
    <mergeCell ref="Z173:AA173"/>
    <mergeCell ref="A174:D174"/>
    <mergeCell ref="F174:G174"/>
    <mergeCell ref="J174:K174"/>
    <mergeCell ref="R174:S174"/>
    <mergeCell ref="Z174:AA174"/>
    <mergeCell ref="A175:D175"/>
    <mergeCell ref="F175:G175"/>
    <mergeCell ref="J175:K175"/>
    <mergeCell ref="R175:S175"/>
    <mergeCell ref="Z175:AA175"/>
    <mergeCell ref="A176:D176"/>
    <mergeCell ref="F176:G176"/>
    <mergeCell ref="J176:K176"/>
    <mergeCell ref="R176:S176"/>
    <mergeCell ref="Z176:AA176"/>
    <mergeCell ref="Z180:AA180"/>
    <mergeCell ref="A179:D179"/>
    <mergeCell ref="F179:G179"/>
    <mergeCell ref="J179:K179"/>
    <mergeCell ref="R179:S179"/>
    <mergeCell ref="Z179:AA179"/>
    <mergeCell ref="A177:D177"/>
    <mergeCell ref="F177:G177"/>
    <mergeCell ref="J177:K177"/>
    <mergeCell ref="R177:S177"/>
    <mergeCell ref="A178:D178"/>
    <mergeCell ref="F178:G178"/>
    <mergeCell ref="J178:K178"/>
    <mergeCell ref="R178:S178"/>
    <mergeCell ref="Z178:AA178"/>
    <mergeCell ref="R180:S180"/>
    <mergeCell ref="A184:D184"/>
    <mergeCell ref="F184:G184"/>
    <mergeCell ref="J184:K184"/>
    <mergeCell ref="R184:S184"/>
    <mergeCell ref="Z184:AA184"/>
    <mergeCell ref="A187:D187"/>
    <mergeCell ref="F187:G187"/>
    <mergeCell ref="J187:K187"/>
    <mergeCell ref="R187:S187"/>
    <mergeCell ref="Z187:AA187"/>
    <mergeCell ref="A186:D186"/>
    <mergeCell ref="F186:G186"/>
    <mergeCell ref="J186:K186"/>
    <mergeCell ref="R186:S186"/>
    <mergeCell ref="Z186:AA186"/>
    <mergeCell ref="A188:D188"/>
    <mergeCell ref="F188:G188"/>
    <mergeCell ref="J188:K188"/>
    <mergeCell ref="R188:S188"/>
    <mergeCell ref="Z188:AA188"/>
    <mergeCell ref="A189:D189"/>
    <mergeCell ref="F189:G189"/>
    <mergeCell ref="J189:K189"/>
    <mergeCell ref="R189:S189"/>
    <mergeCell ref="Z189:AA189"/>
    <mergeCell ref="A190:D190"/>
    <mergeCell ref="F190:G190"/>
    <mergeCell ref="J190:K190"/>
    <mergeCell ref="R190:S190"/>
    <mergeCell ref="Z190:AA190"/>
    <mergeCell ref="A192:D192"/>
    <mergeCell ref="F192:G192"/>
    <mergeCell ref="J192:K192"/>
    <mergeCell ref="R192:S192"/>
    <mergeCell ref="Z192:AA192"/>
    <mergeCell ref="A191:D191"/>
    <mergeCell ref="F191:G191"/>
    <mergeCell ref="J191:K191"/>
    <mergeCell ref="R191:S191"/>
    <mergeCell ref="Z191:AA191"/>
    <mergeCell ref="A193:D193"/>
    <mergeCell ref="F193:G193"/>
    <mergeCell ref="J193:K193"/>
    <mergeCell ref="R193:S193"/>
    <mergeCell ref="Z193:AA193"/>
    <mergeCell ref="A194:D194"/>
    <mergeCell ref="F194:G194"/>
    <mergeCell ref="J194:K194"/>
    <mergeCell ref="R194:S194"/>
    <mergeCell ref="Z194:AA194"/>
    <mergeCell ref="A195:D195"/>
    <mergeCell ref="F195:G195"/>
    <mergeCell ref="J195:K195"/>
    <mergeCell ref="R195:S195"/>
    <mergeCell ref="Z195:AA195"/>
    <mergeCell ref="A196:D196"/>
    <mergeCell ref="F196:G196"/>
    <mergeCell ref="J196:K196"/>
    <mergeCell ref="R196:S196"/>
    <mergeCell ref="Z196:AA196"/>
    <mergeCell ref="A197:D197"/>
    <mergeCell ref="F197:G197"/>
    <mergeCell ref="J197:K197"/>
    <mergeCell ref="R197:S197"/>
    <mergeCell ref="Z197:AA197"/>
    <mergeCell ref="A204:O204"/>
    <mergeCell ref="A198:D198"/>
    <mergeCell ref="F198:G198"/>
    <mergeCell ref="J198:K198"/>
    <mergeCell ref="R198:S198"/>
    <mergeCell ref="Z198:AA198"/>
    <mergeCell ref="A199:D199"/>
    <mergeCell ref="F199:G199"/>
    <mergeCell ref="J199:K199"/>
    <mergeCell ref="R199:S199"/>
    <mergeCell ref="Z199:AA199"/>
    <mergeCell ref="R202:S202"/>
    <mergeCell ref="Z202:AA202"/>
    <mergeCell ref="A203:Y203"/>
    <mergeCell ref="A200:D200"/>
    <mergeCell ref="F200:G200"/>
    <mergeCell ref="J200:K200"/>
    <mergeCell ref="R200:S200"/>
    <mergeCell ref="Z200:AA200"/>
    <mergeCell ref="A201:D201"/>
    <mergeCell ref="F201:G201"/>
    <mergeCell ref="J201:K201"/>
    <mergeCell ref="R201:S201"/>
    <mergeCell ref="Z201:AA201"/>
    <mergeCell ref="A243:D243"/>
    <mergeCell ref="F243:I243"/>
    <mergeCell ref="A245:F245"/>
    <mergeCell ref="G245:J245"/>
    <mergeCell ref="A231:D231"/>
    <mergeCell ref="F231:I231"/>
    <mergeCell ref="A214:D214"/>
    <mergeCell ref="A232:D232"/>
    <mergeCell ref="F232:I232"/>
    <mergeCell ref="A233:D233"/>
    <mergeCell ref="F233:I233"/>
    <mergeCell ref="A234:D234"/>
    <mergeCell ref="F234:I234"/>
    <mergeCell ref="B227:L227"/>
    <mergeCell ref="A223:D223"/>
    <mergeCell ref="G223:H223"/>
    <mergeCell ref="K223:L223"/>
    <mergeCell ref="B228:L228"/>
    <mergeCell ref="B229:L229"/>
    <mergeCell ref="A230:D230"/>
    <mergeCell ref="F230:I230"/>
    <mergeCell ref="A242:D242"/>
    <mergeCell ref="F242:I242"/>
    <mergeCell ref="A235:D235"/>
    <mergeCell ref="F235:I235"/>
    <mergeCell ref="A236:D236"/>
    <mergeCell ref="F236:I236"/>
    <mergeCell ref="A238:J238"/>
    <mergeCell ref="A239:D239"/>
    <mergeCell ref="F239:I239"/>
    <mergeCell ref="A240:D240"/>
    <mergeCell ref="F240:I240"/>
    <mergeCell ref="A241:D241"/>
    <mergeCell ref="F241:I241"/>
    <mergeCell ref="A222:D222"/>
    <mergeCell ref="G222:H222"/>
    <mergeCell ref="K222:L222"/>
    <mergeCell ref="A216:D216"/>
    <mergeCell ref="G214:H214"/>
    <mergeCell ref="K214:L214"/>
    <mergeCell ref="G210:H210"/>
    <mergeCell ref="K210:L210"/>
    <mergeCell ref="A211:D211"/>
    <mergeCell ref="G211:H211"/>
    <mergeCell ref="K211:L211"/>
    <mergeCell ref="A213:D213"/>
    <mergeCell ref="A215:D215"/>
    <mergeCell ref="G215:H215"/>
    <mergeCell ref="K215:L215"/>
    <mergeCell ref="A212:D212"/>
    <mergeCell ref="G212:H212"/>
    <mergeCell ref="K212:L212"/>
    <mergeCell ref="G213:H213"/>
    <mergeCell ref="K213:L213"/>
    <mergeCell ref="A219:D219"/>
    <mergeCell ref="G219:H219"/>
    <mergeCell ref="K219:L219"/>
    <mergeCell ref="J168:K168"/>
    <mergeCell ref="A202:D202"/>
    <mergeCell ref="F202:G202"/>
    <mergeCell ref="J202:K202"/>
    <mergeCell ref="A221:D221"/>
    <mergeCell ref="G221:H221"/>
    <mergeCell ref="K221:L221"/>
    <mergeCell ref="A220:D220"/>
    <mergeCell ref="G220:H220"/>
    <mergeCell ref="K220:L220"/>
    <mergeCell ref="A205:O205"/>
    <mergeCell ref="A206:D210"/>
    <mergeCell ref="E206:E210"/>
    <mergeCell ref="F206:F210"/>
    <mergeCell ref="G206:Q206"/>
    <mergeCell ref="G207:J209"/>
    <mergeCell ref="A217:D217"/>
    <mergeCell ref="G216:H216"/>
    <mergeCell ref="K216:L216"/>
    <mergeCell ref="G217:H217"/>
    <mergeCell ref="K217:L217"/>
    <mergeCell ref="K207:Q207"/>
    <mergeCell ref="K208:N209"/>
    <mergeCell ref="O208:Q209"/>
    <mergeCell ref="A155:F155"/>
    <mergeCell ref="R168:S168"/>
    <mergeCell ref="Z168:AA168"/>
    <mergeCell ref="A185:D185"/>
    <mergeCell ref="F185:G185"/>
    <mergeCell ref="J185:K185"/>
    <mergeCell ref="R185:S185"/>
    <mergeCell ref="Z185:AA185"/>
    <mergeCell ref="A181:D181"/>
    <mergeCell ref="F181:G181"/>
    <mergeCell ref="J181:K181"/>
    <mergeCell ref="R181:S181"/>
    <mergeCell ref="Z181:AA181"/>
    <mergeCell ref="A182:D182"/>
    <mergeCell ref="F182:G182"/>
    <mergeCell ref="J182:K182"/>
    <mergeCell ref="R182:S182"/>
    <mergeCell ref="Z182:AA182"/>
    <mergeCell ref="A168:D168"/>
    <mergeCell ref="F168:G168"/>
    <mergeCell ref="Z177:AA177"/>
    <mergeCell ref="A180:D180"/>
    <mergeCell ref="F180:G180"/>
    <mergeCell ref="J180:K180"/>
  </mergeCells>
  <conditionalFormatting sqref="G132">
    <cfRule type="expression" dxfId="5" priority="6" stopIfTrue="1">
      <formula>N($C132)&lt;&gt;0</formula>
    </cfRule>
  </conditionalFormatting>
  <conditionalFormatting sqref="G134">
    <cfRule type="expression" dxfId="4" priority="5" stopIfTrue="1">
      <formula>N($C134)&lt;&gt;0</formula>
    </cfRule>
  </conditionalFormatting>
  <conditionalFormatting sqref="G87">
    <cfRule type="expression" dxfId="3" priority="4" stopIfTrue="1">
      <formula>N($C87)&lt;&gt;0</formula>
    </cfRule>
  </conditionalFormatting>
  <conditionalFormatting sqref="G128">
    <cfRule type="expression" dxfId="2" priority="3" stopIfTrue="1">
      <formula>N($C128)&lt;&gt;0</formula>
    </cfRule>
  </conditionalFormatting>
  <conditionalFormatting sqref="G131">
    <cfRule type="expression" dxfId="1" priority="2" stopIfTrue="1">
      <formula>N($C131)&lt;&gt;0</formula>
    </cfRule>
  </conditionalFormatting>
  <conditionalFormatting sqref="G132">
    <cfRule type="expression" dxfId="0" priority="1" stopIfTrue="1">
      <formula>N($C132)&lt;&gt;0</formula>
    </cfRule>
  </conditionalFormatting>
  <pageMargins left="0" right="0" top="0.74803149606299213" bottom="0.74803149606299213" header="0.31496062992125984" footer="0.31496062992125984"/>
  <pageSetup paperSize="9" scale="1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2019-04-25T07:40:10Z</dcterms:modified>
</cp:coreProperties>
</file>